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5" activeTab="16"/>
  </bookViews>
  <sheets>
    <sheet name="2014" sheetId="1" state="hidden" r:id="rId1"/>
    <sheet name="2017-2019" sheetId="2" state="hidden" r:id="rId2"/>
    <sheet name="Kangatang" sheetId="8" state="veryHidden" r:id="rId3"/>
    <sheet name="Kangatang_2" sheetId="9" state="veryHidden" r:id="rId4"/>
    <sheet name="Kangatang_3" sheetId="10" state="veryHidden" r:id="rId5"/>
    <sheet name="Kangatang_4" sheetId="11" state="veryHidden" r:id="rId6"/>
    <sheet name="Kangatang_5" sheetId="12" state="veryHidden" r:id="rId7"/>
    <sheet name="Kangatang_6" sheetId="13" state="veryHidden" r:id="rId8"/>
    <sheet name="Kangatang_7" sheetId="14" state="veryHidden" r:id="rId9"/>
    <sheet name="Kangatang_8" sheetId="15" state="veryHidden" r:id="rId10"/>
    <sheet name="Kangatang_9" sheetId="16" state="veryHidden" r:id="rId11"/>
    <sheet name="Kangatang_10" sheetId="17" state="veryHidden" r:id="rId12"/>
    <sheet name="Kangatang_11" sheetId="18" state="veryHidden" r:id="rId13"/>
    <sheet name="Kangatang_12" sheetId="19" state="veryHidden" r:id="rId14"/>
    <sheet name="Kangatang_13" sheetId="20" state="veryHidden" r:id=""/>
    <sheet name="Lan 1 TH" sheetId="6" r:id="rId15"/>
    <sheet name="Lan 2 TH" sheetId="7" r:id="rId16"/>
  </sheets>
  <calcPr calcId="152511"/>
</workbook>
</file>

<file path=xl/calcChain.xml><?xml version="1.0" encoding="utf-8"?>
<calcChain xmlns="http://schemas.openxmlformats.org/spreadsheetml/2006/main">
  <c r="J401" i="7" l="1"/>
  <c r="J533" i="7" s="1"/>
  <c r="J596" i="6" l="1"/>
  <c r="J445" i="6"/>
  <c r="L209" i="2" l="1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L234" i="2"/>
  <c r="M234" i="2"/>
  <c r="L235" i="2"/>
  <c r="M235" i="2"/>
  <c r="L236" i="2"/>
  <c r="M236" i="2"/>
  <c r="L237" i="2"/>
  <c r="M237" i="2"/>
  <c r="L238" i="2"/>
  <c r="M238" i="2"/>
  <c r="L239" i="2"/>
  <c r="M239" i="2"/>
  <c r="L240" i="2"/>
  <c r="M240" i="2"/>
  <c r="L241" i="2"/>
  <c r="M241" i="2"/>
  <c r="L242" i="2"/>
  <c r="M242" i="2"/>
  <c r="L243" i="2"/>
  <c r="M243" i="2"/>
  <c r="L244" i="2"/>
  <c r="M244" i="2"/>
  <c r="L245" i="2"/>
  <c r="M245" i="2"/>
  <c r="L246" i="2"/>
  <c r="M246" i="2"/>
  <c r="L247" i="2"/>
  <c r="M247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L271" i="2"/>
  <c r="M271" i="2"/>
  <c r="L272" i="2"/>
  <c r="M272" i="2"/>
  <c r="L273" i="2"/>
  <c r="M273" i="2"/>
  <c r="L274" i="2"/>
  <c r="M274" i="2"/>
  <c r="L275" i="2"/>
  <c r="M275" i="2"/>
  <c r="L276" i="2"/>
  <c r="M276" i="2"/>
  <c r="L277" i="2"/>
  <c r="M277" i="2"/>
  <c r="L278" i="2"/>
  <c r="M278" i="2"/>
  <c r="L279" i="2"/>
  <c r="M279" i="2"/>
  <c r="L280" i="2"/>
  <c r="M280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202" i="2"/>
  <c r="M202" i="2"/>
  <c r="L203" i="2"/>
  <c r="M203" i="2"/>
  <c r="L204" i="2"/>
  <c r="M204" i="2"/>
  <c r="L205" i="2"/>
  <c r="M205" i="2"/>
  <c r="L206" i="2"/>
  <c r="M206" i="2"/>
  <c r="L207" i="2"/>
  <c r="M207" i="2"/>
  <c r="L208" i="2"/>
  <c r="M20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6" i="2"/>
  <c r="J237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J86" i="2"/>
  <c r="S198" i="2" l="1"/>
  <c r="R198" i="2"/>
  <c r="T198" i="2"/>
  <c r="S194" i="2"/>
  <c r="R194" i="2"/>
  <c r="T194" i="2"/>
  <c r="S190" i="2"/>
  <c r="R190" i="2"/>
  <c r="T190" i="2"/>
  <c r="S186" i="2"/>
  <c r="R186" i="2"/>
  <c r="T186" i="2"/>
  <c r="S182" i="2"/>
  <c r="R182" i="2"/>
  <c r="T182" i="2"/>
  <c r="S178" i="2"/>
  <c r="R178" i="2"/>
  <c r="T178" i="2"/>
  <c r="S174" i="2"/>
  <c r="R174" i="2"/>
  <c r="T174" i="2"/>
  <c r="S170" i="2"/>
  <c r="R170" i="2"/>
  <c r="T170" i="2"/>
  <c r="S166" i="2"/>
  <c r="R166" i="2"/>
  <c r="T166" i="2"/>
  <c r="S162" i="2"/>
  <c r="R162" i="2"/>
  <c r="T162" i="2"/>
  <c r="S158" i="2"/>
  <c r="R158" i="2"/>
  <c r="T158" i="2"/>
  <c r="S154" i="2"/>
  <c r="R154" i="2"/>
  <c r="T154" i="2"/>
  <c r="S150" i="2"/>
  <c r="R150" i="2"/>
  <c r="T150" i="2"/>
  <c r="S146" i="2"/>
  <c r="R146" i="2"/>
  <c r="T146" i="2"/>
  <c r="S142" i="2"/>
  <c r="R142" i="2"/>
  <c r="T142" i="2"/>
  <c r="S138" i="2"/>
  <c r="R138" i="2"/>
  <c r="T138" i="2"/>
  <c r="S134" i="2"/>
  <c r="R134" i="2"/>
  <c r="T134" i="2"/>
  <c r="S130" i="2"/>
  <c r="R130" i="2"/>
  <c r="T130" i="2"/>
  <c r="S126" i="2"/>
  <c r="R126" i="2"/>
  <c r="T126" i="2"/>
  <c r="S122" i="2"/>
  <c r="R122" i="2"/>
  <c r="T122" i="2"/>
  <c r="S118" i="2"/>
  <c r="R118" i="2"/>
  <c r="T118" i="2"/>
  <c r="S114" i="2"/>
  <c r="R114" i="2"/>
  <c r="T114" i="2"/>
  <c r="S110" i="2"/>
  <c r="R110" i="2"/>
  <c r="T110" i="2"/>
  <c r="S106" i="2"/>
  <c r="R106" i="2"/>
  <c r="T106" i="2"/>
  <c r="S102" i="2"/>
  <c r="R102" i="2"/>
  <c r="T102" i="2"/>
  <c r="S98" i="2"/>
  <c r="R98" i="2"/>
  <c r="T98" i="2"/>
  <c r="S94" i="2"/>
  <c r="R94" i="2"/>
  <c r="T94" i="2"/>
  <c r="S92" i="2"/>
  <c r="R92" i="2"/>
  <c r="T92" i="2"/>
  <c r="S88" i="2"/>
  <c r="R88" i="2"/>
  <c r="T88" i="2"/>
  <c r="S84" i="2"/>
  <c r="R84" i="2"/>
  <c r="T84" i="2"/>
  <c r="S80" i="2"/>
  <c r="R80" i="2"/>
  <c r="T80" i="2"/>
  <c r="S76" i="2"/>
  <c r="R76" i="2"/>
  <c r="T76" i="2"/>
  <c r="S72" i="2"/>
  <c r="R72" i="2"/>
  <c r="T72" i="2"/>
  <c r="S68" i="2"/>
  <c r="R68" i="2"/>
  <c r="T68" i="2"/>
  <c r="S64" i="2"/>
  <c r="R64" i="2"/>
  <c r="T64" i="2"/>
  <c r="S58" i="2"/>
  <c r="R58" i="2"/>
  <c r="T58" i="2"/>
  <c r="S54" i="2"/>
  <c r="R54" i="2"/>
  <c r="T54" i="2"/>
  <c r="S50" i="2"/>
  <c r="R50" i="2"/>
  <c r="T50" i="2"/>
  <c r="S46" i="2"/>
  <c r="R46" i="2"/>
  <c r="T46" i="2"/>
  <c r="S42" i="2"/>
  <c r="R42" i="2"/>
  <c r="T42" i="2"/>
  <c r="S38" i="2"/>
  <c r="R38" i="2"/>
  <c r="T38" i="2"/>
  <c r="S36" i="2"/>
  <c r="R36" i="2"/>
  <c r="T36" i="2"/>
  <c r="S34" i="2"/>
  <c r="R34" i="2"/>
  <c r="T34" i="2"/>
  <c r="S30" i="2"/>
  <c r="R30" i="2"/>
  <c r="T30" i="2"/>
  <c r="S28" i="2"/>
  <c r="R28" i="2"/>
  <c r="T28" i="2"/>
  <c r="S26" i="2"/>
  <c r="R26" i="2"/>
  <c r="T26" i="2"/>
  <c r="S24" i="2"/>
  <c r="R24" i="2"/>
  <c r="T24" i="2"/>
  <c r="S22" i="2"/>
  <c r="R22" i="2"/>
  <c r="T22" i="2"/>
  <c r="S20" i="2"/>
  <c r="R20" i="2"/>
  <c r="T20" i="2"/>
  <c r="S18" i="2"/>
  <c r="R18" i="2"/>
  <c r="T18" i="2"/>
  <c r="S16" i="2"/>
  <c r="R16" i="2"/>
  <c r="T16" i="2"/>
  <c r="S14" i="2"/>
  <c r="R14" i="2"/>
  <c r="T14" i="2"/>
  <c r="S12" i="2"/>
  <c r="R12" i="2"/>
  <c r="T12" i="2"/>
  <c r="S10" i="2"/>
  <c r="R10" i="2"/>
  <c r="T10" i="2"/>
  <c r="S8" i="2"/>
  <c r="R8" i="2"/>
  <c r="T8" i="2"/>
  <c r="S208" i="2"/>
  <c r="R208" i="2"/>
  <c r="T208" i="2"/>
  <c r="R207" i="2"/>
  <c r="T207" i="2"/>
  <c r="S207" i="2"/>
  <c r="S206" i="2"/>
  <c r="R206" i="2"/>
  <c r="T206" i="2"/>
  <c r="R205" i="2"/>
  <c r="T205" i="2"/>
  <c r="S205" i="2"/>
  <c r="S204" i="2"/>
  <c r="R204" i="2"/>
  <c r="T204" i="2"/>
  <c r="R203" i="2"/>
  <c r="T203" i="2"/>
  <c r="S203" i="2"/>
  <c r="S202" i="2"/>
  <c r="R202" i="2"/>
  <c r="T202" i="2"/>
  <c r="R302" i="2"/>
  <c r="T302" i="2"/>
  <c r="S302" i="2"/>
  <c r="T301" i="2"/>
  <c r="S301" i="2"/>
  <c r="R301" i="2"/>
  <c r="S300" i="2"/>
  <c r="R300" i="2"/>
  <c r="T300" i="2"/>
  <c r="T299" i="2"/>
  <c r="S299" i="2"/>
  <c r="R299" i="2"/>
  <c r="S298" i="2"/>
  <c r="R298" i="2"/>
  <c r="T298" i="2"/>
  <c r="R297" i="2"/>
  <c r="T297" i="2"/>
  <c r="S297" i="2"/>
  <c r="S296" i="2"/>
  <c r="R296" i="2"/>
  <c r="T296" i="2"/>
  <c r="R295" i="2"/>
  <c r="T295" i="2"/>
  <c r="S295" i="2"/>
  <c r="S294" i="2"/>
  <c r="R294" i="2"/>
  <c r="T294" i="2"/>
  <c r="R293" i="2"/>
  <c r="T293" i="2"/>
  <c r="S293" i="2"/>
  <c r="S292" i="2"/>
  <c r="R292" i="2"/>
  <c r="T292" i="2"/>
  <c r="R291" i="2"/>
  <c r="T291" i="2"/>
  <c r="S291" i="2"/>
  <c r="S290" i="2"/>
  <c r="R290" i="2"/>
  <c r="T290" i="2"/>
  <c r="R289" i="2"/>
  <c r="T289" i="2"/>
  <c r="S289" i="2"/>
  <c r="S288" i="2"/>
  <c r="R288" i="2"/>
  <c r="T288" i="2"/>
  <c r="R287" i="2"/>
  <c r="T287" i="2"/>
  <c r="S287" i="2"/>
  <c r="S286" i="2"/>
  <c r="R286" i="2"/>
  <c r="T286" i="2"/>
  <c r="R285" i="2"/>
  <c r="T285" i="2"/>
  <c r="S285" i="2"/>
  <c r="S284" i="2"/>
  <c r="R284" i="2"/>
  <c r="T284" i="2"/>
  <c r="R283" i="2"/>
  <c r="T283" i="2"/>
  <c r="S283" i="2"/>
  <c r="S282" i="2"/>
  <c r="R282" i="2"/>
  <c r="T282" i="2"/>
  <c r="R281" i="2"/>
  <c r="T281" i="2"/>
  <c r="S281" i="2"/>
  <c r="S280" i="2"/>
  <c r="R280" i="2"/>
  <c r="T280" i="2"/>
  <c r="R279" i="2"/>
  <c r="T279" i="2"/>
  <c r="S279" i="2"/>
  <c r="S278" i="2"/>
  <c r="R278" i="2"/>
  <c r="T278" i="2"/>
  <c r="R277" i="2"/>
  <c r="T277" i="2"/>
  <c r="S277" i="2"/>
  <c r="S276" i="2"/>
  <c r="R276" i="2"/>
  <c r="T276" i="2"/>
  <c r="R275" i="2"/>
  <c r="T275" i="2"/>
  <c r="S275" i="2"/>
  <c r="S274" i="2"/>
  <c r="R274" i="2"/>
  <c r="T274" i="2"/>
  <c r="R273" i="2"/>
  <c r="T273" i="2"/>
  <c r="S273" i="2"/>
  <c r="S272" i="2"/>
  <c r="R272" i="2"/>
  <c r="T272" i="2"/>
  <c r="R271" i="2"/>
  <c r="T271" i="2"/>
  <c r="S271" i="2"/>
  <c r="S270" i="2"/>
  <c r="R270" i="2"/>
  <c r="T270" i="2"/>
  <c r="R269" i="2"/>
  <c r="T269" i="2"/>
  <c r="S269" i="2"/>
  <c r="S268" i="2"/>
  <c r="R268" i="2"/>
  <c r="T268" i="2"/>
  <c r="R267" i="2"/>
  <c r="T267" i="2"/>
  <c r="S267" i="2"/>
  <c r="S266" i="2"/>
  <c r="R266" i="2"/>
  <c r="T266" i="2"/>
  <c r="R265" i="2"/>
  <c r="T265" i="2"/>
  <c r="S265" i="2"/>
  <c r="S264" i="2"/>
  <c r="R264" i="2"/>
  <c r="T264" i="2"/>
  <c r="R263" i="2"/>
  <c r="T263" i="2"/>
  <c r="S263" i="2"/>
  <c r="S262" i="2"/>
  <c r="R262" i="2"/>
  <c r="T262" i="2"/>
  <c r="R261" i="2"/>
  <c r="T261" i="2"/>
  <c r="S261" i="2"/>
  <c r="S260" i="2"/>
  <c r="R260" i="2"/>
  <c r="T260" i="2"/>
  <c r="R259" i="2"/>
  <c r="T259" i="2"/>
  <c r="S259" i="2"/>
  <c r="S258" i="2"/>
  <c r="R258" i="2"/>
  <c r="T258" i="2"/>
  <c r="R257" i="2"/>
  <c r="T257" i="2"/>
  <c r="S257" i="2"/>
  <c r="S256" i="2"/>
  <c r="R256" i="2"/>
  <c r="T256" i="2"/>
  <c r="R255" i="2"/>
  <c r="T255" i="2"/>
  <c r="S255" i="2"/>
  <c r="S254" i="2"/>
  <c r="R254" i="2"/>
  <c r="T254" i="2"/>
  <c r="R253" i="2"/>
  <c r="T253" i="2"/>
  <c r="S253" i="2"/>
  <c r="S252" i="2"/>
  <c r="R252" i="2"/>
  <c r="T252" i="2"/>
  <c r="R251" i="2"/>
  <c r="T251" i="2"/>
  <c r="S251" i="2"/>
  <c r="S250" i="2"/>
  <c r="R250" i="2"/>
  <c r="T250" i="2"/>
  <c r="R249" i="2"/>
  <c r="T249" i="2"/>
  <c r="S249" i="2"/>
  <c r="S248" i="2"/>
  <c r="R248" i="2"/>
  <c r="T248" i="2"/>
  <c r="R247" i="2"/>
  <c r="T247" i="2"/>
  <c r="S247" i="2"/>
  <c r="S246" i="2"/>
  <c r="R246" i="2"/>
  <c r="T246" i="2"/>
  <c r="R245" i="2"/>
  <c r="T245" i="2"/>
  <c r="S245" i="2"/>
  <c r="S244" i="2"/>
  <c r="R244" i="2"/>
  <c r="T244" i="2"/>
  <c r="R243" i="2"/>
  <c r="T243" i="2"/>
  <c r="S243" i="2"/>
  <c r="S242" i="2"/>
  <c r="R242" i="2"/>
  <c r="T242" i="2"/>
  <c r="R241" i="2"/>
  <c r="T241" i="2"/>
  <c r="S241" i="2"/>
  <c r="S240" i="2"/>
  <c r="R240" i="2"/>
  <c r="T240" i="2"/>
  <c r="R239" i="2"/>
  <c r="T239" i="2"/>
  <c r="S239" i="2"/>
  <c r="S238" i="2"/>
  <c r="R238" i="2"/>
  <c r="T238" i="2"/>
  <c r="R237" i="2"/>
  <c r="T237" i="2"/>
  <c r="S237" i="2"/>
  <c r="S236" i="2"/>
  <c r="R236" i="2"/>
  <c r="T236" i="2"/>
  <c r="R235" i="2"/>
  <c r="T235" i="2"/>
  <c r="S235" i="2"/>
  <c r="S234" i="2"/>
  <c r="R234" i="2"/>
  <c r="T234" i="2"/>
  <c r="R233" i="2"/>
  <c r="T233" i="2"/>
  <c r="S233" i="2"/>
  <c r="S232" i="2"/>
  <c r="R232" i="2"/>
  <c r="T232" i="2"/>
  <c r="R231" i="2"/>
  <c r="T231" i="2"/>
  <c r="S231" i="2"/>
  <c r="S230" i="2"/>
  <c r="R230" i="2"/>
  <c r="T230" i="2"/>
  <c r="R229" i="2"/>
  <c r="T229" i="2"/>
  <c r="S229" i="2"/>
  <c r="S228" i="2"/>
  <c r="R228" i="2"/>
  <c r="T228" i="2"/>
  <c r="R227" i="2"/>
  <c r="T227" i="2"/>
  <c r="S227" i="2"/>
  <c r="S226" i="2"/>
  <c r="R226" i="2"/>
  <c r="T226" i="2"/>
  <c r="R225" i="2"/>
  <c r="T225" i="2"/>
  <c r="S225" i="2"/>
  <c r="S224" i="2"/>
  <c r="R224" i="2"/>
  <c r="T224" i="2"/>
  <c r="R223" i="2"/>
  <c r="T223" i="2"/>
  <c r="S223" i="2"/>
  <c r="S222" i="2"/>
  <c r="R222" i="2"/>
  <c r="T222" i="2"/>
  <c r="R221" i="2"/>
  <c r="T221" i="2"/>
  <c r="S221" i="2"/>
  <c r="S220" i="2"/>
  <c r="R220" i="2"/>
  <c r="T220" i="2"/>
  <c r="R219" i="2"/>
  <c r="T219" i="2"/>
  <c r="S219" i="2"/>
  <c r="S218" i="2"/>
  <c r="R218" i="2"/>
  <c r="T218" i="2"/>
  <c r="R217" i="2"/>
  <c r="T217" i="2"/>
  <c r="S217" i="2"/>
  <c r="S216" i="2"/>
  <c r="R216" i="2"/>
  <c r="T216" i="2"/>
  <c r="R215" i="2"/>
  <c r="T215" i="2"/>
  <c r="S215" i="2"/>
  <c r="S214" i="2"/>
  <c r="R214" i="2"/>
  <c r="T214" i="2"/>
  <c r="R213" i="2"/>
  <c r="T213" i="2"/>
  <c r="S213" i="2"/>
  <c r="S212" i="2"/>
  <c r="R212" i="2"/>
  <c r="T212" i="2"/>
  <c r="R211" i="2"/>
  <c r="T211" i="2"/>
  <c r="S211" i="2"/>
  <c r="S210" i="2"/>
  <c r="R210" i="2"/>
  <c r="T210" i="2"/>
  <c r="R209" i="2"/>
  <c r="T209" i="2"/>
  <c r="S209" i="2"/>
  <c r="T6" i="2"/>
  <c r="S6" i="2"/>
  <c r="R6" i="2"/>
  <c r="S200" i="2"/>
  <c r="R200" i="2"/>
  <c r="T200" i="2"/>
  <c r="S196" i="2"/>
  <c r="R196" i="2"/>
  <c r="T196" i="2"/>
  <c r="S192" i="2"/>
  <c r="R192" i="2"/>
  <c r="T192" i="2"/>
  <c r="S188" i="2"/>
  <c r="R188" i="2"/>
  <c r="T188" i="2"/>
  <c r="S184" i="2"/>
  <c r="R184" i="2"/>
  <c r="T184" i="2"/>
  <c r="S180" i="2"/>
  <c r="R180" i="2"/>
  <c r="T180" i="2"/>
  <c r="S176" i="2"/>
  <c r="R176" i="2"/>
  <c r="T176" i="2"/>
  <c r="S172" i="2"/>
  <c r="R172" i="2"/>
  <c r="T172" i="2"/>
  <c r="S168" i="2"/>
  <c r="R168" i="2"/>
  <c r="T168" i="2"/>
  <c r="S164" i="2"/>
  <c r="R164" i="2"/>
  <c r="T164" i="2"/>
  <c r="S160" i="2"/>
  <c r="R160" i="2"/>
  <c r="T160" i="2"/>
  <c r="S156" i="2"/>
  <c r="R156" i="2"/>
  <c r="T156" i="2"/>
  <c r="S152" i="2"/>
  <c r="R152" i="2"/>
  <c r="T152" i="2"/>
  <c r="S148" i="2"/>
  <c r="R148" i="2"/>
  <c r="T148" i="2"/>
  <c r="S144" i="2"/>
  <c r="R144" i="2"/>
  <c r="T144" i="2"/>
  <c r="S140" i="2"/>
  <c r="R140" i="2"/>
  <c r="T140" i="2"/>
  <c r="S136" i="2"/>
  <c r="R136" i="2"/>
  <c r="T136" i="2"/>
  <c r="S132" i="2"/>
  <c r="R132" i="2"/>
  <c r="T132" i="2"/>
  <c r="S128" i="2"/>
  <c r="R128" i="2"/>
  <c r="T128" i="2"/>
  <c r="S124" i="2"/>
  <c r="R124" i="2"/>
  <c r="T124" i="2"/>
  <c r="S120" i="2"/>
  <c r="R120" i="2"/>
  <c r="T120" i="2"/>
  <c r="S116" i="2"/>
  <c r="R116" i="2"/>
  <c r="T116" i="2"/>
  <c r="S112" i="2"/>
  <c r="R112" i="2"/>
  <c r="T112" i="2"/>
  <c r="S108" i="2"/>
  <c r="R108" i="2"/>
  <c r="T108" i="2"/>
  <c r="S104" i="2"/>
  <c r="R104" i="2"/>
  <c r="T104" i="2"/>
  <c r="S100" i="2"/>
  <c r="R100" i="2"/>
  <c r="T100" i="2"/>
  <c r="S96" i="2"/>
  <c r="R96" i="2"/>
  <c r="T96" i="2"/>
  <c r="S90" i="2"/>
  <c r="R90" i="2"/>
  <c r="T90" i="2"/>
  <c r="S86" i="2"/>
  <c r="R86" i="2"/>
  <c r="T86" i="2"/>
  <c r="S82" i="2"/>
  <c r="R82" i="2"/>
  <c r="T82" i="2"/>
  <c r="S78" i="2"/>
  <c r="R78" i="2"/>
  <c r="T78" i="2"/>
  <c r="S74" i="2"/>
  <c r="R74" i="2"/>
  <c r="T74" i="2"/>
  <c r="S70" i="2"/>
  <c r="R70" i="2"/>
  <c r="T70" i="2"/>
  <c r="S66" i="2"/>
  <c r="R66" i="2"/>
  <c r="T66" i="2"/>
  <c r="S62" i="2"/>
  <c r="R62" i="2"/>
  <c r="T62" i="2"/>
  <c r="S60" i="2"/>
  <c r="R60" i="2"/>
  <c r="T60" i="2"/>
  <c r="S56" i="2"/>
  <c r="R56" i="2"/>
  <c r="T56" i="2"/>
  <c r="S52" i="2"/>
  <c r="R52" i="2"/>
  <c r="T52" i="2"/>
  <c r="S48" i="2"/>
  <c r="R48" i="2"/>
  <c r="T48" i="2"/>
  <c r="S44" i="2"/>
  <c r="R44" i="2"/>
  <c r="T44" i="2"/>
  <c r="S40" i="2"/>
  <c r="R40" i="2"/>
  <c r="T40" i="2"/>
  <c r="S32" i="2"/>
  <c r="R32" i="2"/>
  <c r="T32" i="2"/>
  <c r="R201" i="2"/>
  <c r="T201" i="2"/>
  <c r="S201" i="2"/>
  <c r="R199" i="2"/>
  <c r="T199" i="2"/>
  <c r="S199" i="2"/>
  <c r="R197" i="2"/>
  <c r="T197" i="2"/>
  <c r="S197" i="2"/>
  <c r="R195" i="2"/>
  <c r="T195" i="2"/>
  <c r="S195" i="2"/>
  <c r="R193" i="2"/>
  <c r="T193" i="2"/>
  <c r="S193" i="2"/>
  <c r="R191" i="2"/>
  <c r="T191" i="2"/>
  <c r="S191" i="2"/>
  <c r="R189" i="2"/>
  <c r="T189" i="2"/>
  <c r="S189" i="2"/>
  <c r="R187" i="2"/>
  <c r="T187" i="2"/>
  <c r="S187" i="2"/>
  <c r="R185" i="2"/>
  <c r="T185" i="2"/>
  <c r="S185" i="2"/>
  <c r="R183" i="2"/>
  <c r="T183" i="2"/>
  <c r="S183" i="2"/>
  <c r="R181" i="2"/>
  <c r="T181" i="2"/>
  <c r="S181" i="2"/>
  <c r="R179" i="2"/>
  <c r="T179" i="2"/>
  <c r="S179" i="2"/>
  <c r="R177" i="2"/>
  <c r="T177" i="2"/>
  <c r="S177" i="2"/>
  <c r="R175" i="2"/>
  <c r="T175" i="2"/>
  <c r="S175" i="2"/>
  <c r="R173" i="2"/>
  <c r="T173" i="2"/>
  <c r="S173" i="2"/>
  <c r="R171" i="2"/>
  <c r="T171" i="2"/>
  <c r="S171" i="2"/>
  <c r="R169" i="2"/>
  <c r="T169" i="2"/>
  <c r="S169" i="2"/>
  <c r="R167" i="2"/>
  <c r="T167" i="2"/>
  <c r="S167" i="2"/>
  <c r="R165" i="2"/>
  <c r="T165" i="2"/>
  <c r="S165" i="2"/>
  <c r="R163" i="2"/>
  <c r="T163" i="2"/>
  <c r="S163" i="2"/>
  <c r="R161" i="2"/>
  <c r="T161" i="2"/>
  <c r="S161" i="2"/>
  <c r="R159" i="2"/>
  <c r="T159" i="2"/>
  <c r="S159" i="2"/>
  <c r="R157" i="2"/>
  <c r="T157" i="2"/>
  <c r="S157" i="2"/>
  <c r="R155" i="2"/>
  <c r="T155" i="2"/>
  <c r="S155" i="2"/>
  <c r="R153" i="2"/>
  <c r="T153" i="2"/>
  <c r="S153" i="2"/>
  <c r="R151" i="2"/>
  <c r="T151" i="2"/>
  <c r="S151" i="2"/>
  <c r="R149" i="2"/>
  <c r="T149" i="2"/>
  <c r="S149" i="2"/>
  <c r="R147" i="2"/>
  <c r="T147" i="2"/>
  <c r="S147" i="2"/>
  <c r="R145" i="2"/>
  <c r="T145" i="2"/>
  <c r="S145" i="2"/>
  <c r="R143" i="2"/>
  <c r="T143" i="2"/>
  <c r="S143" i="2"/>
  <c r="R141" i="2"/>
  <c r="T141" i="2"/>
  <c r="S141" i="2"/>
  <c r="R139" i="2"/>
  <c r="T139" i="2"/>
  <c r="S139" i="2"/>
  <c r="R137" i="2"/>
  <c r="T137" i="2"/>
  <c r="S137" i="2"/>
  <c r="R135" i="2"/>
  <c r="T135" i="2"/>
  <c r="S135" i="2"/>
  <c r="R133" i="2"/>
  <c r="T133" i="2"/>
  <c r="S133" i="2"/>
  <c r="R131" i="2"/>
  <c r="T131" i="2"/>
  <c r="S131" i="2"/>
  <c r="R129" i="2"/>
  <c r="T129" i="2"/>
  <c r="S129" i="2"/>
  <c r="R127" i="2"/>
  <c r="T127" i="2"/>
  <c r="S127" i="2"/>
  <c r="R125" i="2"/>
  <c r="T125" i="2"/>
  <c r="S125" i="2"/>
  <c r="R123" i="2"/>
  <c r="T123" i="2"/>
  <c r="S123" i="2"/>
  <c r="R121" i="2"/>
  <c r="T121" i="2"/>
  <c r="S121" i="2"/>
  <c r="R119" i="2"/>
  <c r="T119" i="2"/>
  <c r="S119" i="2"/>
  <c r="R117" i="2"/>
  <c r="T117" i="2"/>
  <c r="S117" i="2"/>
  <c r="R115" i="2"/>
  <c r="T115" i="2"/>
  <c r="S115" i="2"/>
  <c r="R113" i="2"/>
  <c r="T113" i="2"/>
  <c r="S113" i="2"/>
  <c r="R111" i="2"/>
  <c r="T111" i="2"/>
  <c r="S111" i="2"/>
  <c r="R109" i="2"/>
  <c r="T109" i="2"/>
  <c r="S109" i="2"/>
  <c r="R107" i="2"/>
  <c r="T107" i="2"/>
  <c r="S107" i="2"/>
  <c r="R105" i="2"/>
  <c r="T105" i="2"/>
  <c r="S105" i="2"/>
  <c r="R103" i="2"/>
  <c r="T103" i="2"/>
  <c r="S103" i="2"/>
  <c r="R101" i="2"/>
  <c r="T101" i="2"/>
  <c r="S101" i="2"/>
  <c r="R99" i="2"/>
  <c r="T99" i="2"/>
  <c r="S99" i="2"/>
  <c r="R97" i="2"/>
  <c r="T97" i="2"/>
  <c r="S97" i="2"/>
  <c r="R95" i="2"/>
  <c r="T95" i="2"/>
  <c r="S95" i="2"/>
  <c r="R93" i="2"/>
  <c r="T93" i="2"/>
  <c r="S93" i="2"/>
  <c r="R91" i="2"/>
  <c r="T91" i="2"/>
  <c r="S91" i="2"/>
  <c r="R89" i="2"/>
  <c r="T89" i="2"/>
  <c r="S89" i="2"/>
  <c r="R87" i="2"/>
  <c r="T87" i="2"/>
  <c r="S87" i="2"/>
  <c r="R85" i="2"/>
  <c r="T85" i="2"/>
  <c r="S85" i="2"/>
  <c r="R83" i="2"/>
  <c r="T83" i="2"/>
  <c r="S83" i="2"/>
  <c r="R81" i="2"/>
  <c r="T81" i="2"/>
  <c r="S81" i="2"/>
  <c r="R79" i="2"/>
  <c r="T79" i="2"/>
  <c r="S79" i="2"/>
  <c r="R77" i="2"/>
  <c r="T77" i="2"/>
  <c r="S77" i="2"/>
  <c r="R75" i="2"/>
  <c r="T75" i="2"/>
  <c r="S75" i="2"/>
  <c r="R73" i="2"/>
  <c r="T73" i="2"/>
  <c r="S73" i="2"/>
  <c r="R71" i="2"/>
  <c r="T71" i="2"/>
  <c r="S71" i="2"/>
  <c r="R69" i="2"/>
  <c r="T69" i="2"/>
  <c r="S69" i="2"/>
  <c r="R67" i="2"/>
  <c r="T67" i="2"/>
  <c r="S67" i="2"/>
  <c r="R65" i="2"/>
  <c r="T65" i="2"/>
  <c r="S65" i="2"/>
  <c r="R63" i="2"/>
  <c r="T63" i="2"/>
  <c r="S63" i="2"/>
  <c r="R61" i="2"/>
  <c r="T61" i="2"/>
  <c r="S61" i="2"/>
  <c r="R59" i="2"/>
  <c r="T59" i="2"/>
  <c r="S59" i="2"/>
  <c r="R57" i="2"/>
  <c r="T57" i="2"/>
  <c r="S57" i="2"/>
  <c r="R55" i="2"/>
  <c r="T55" i="2"/>
  <c r="S55" i="2"/>
  <c r="R53" i="2"/>
  <c r="T53" i="2"/>
  <c r="S53" i="2"/>
  <c r="R51" i="2"/>
  <c r="T51" i="2"/>
  <c r="S51" i="2"/>
  <c r="R49" i="2"/>
  <c r="T49" i="2"/>
  <c r="S49" i="2"/>
  <c r="R47" i="2"/>
  <c r="T47" i="2"/>
  <c r="S47" i="2"/>
  <c r="R45" i="2"/>
  <c r="T45" i="2"/>
  <c r="S45" i="2"/>
  <c r="R43" i="2"/>
  <c r="T43" i="2"/>
  <c r="S43" i="2"/>
  <c r="R41" i="2"/>
  <c r="T41" i="2"/>
  <c r="S41" i="2"/>
  <c r="R39" i="2"/>
  <c r="T39" i="2"/>
  <c r="S39" i="2"/>
  <c r="R37" i="2"/>
  <c r="T37" i="2"/>
  <c r="S37" i="2"/>
  <c r="R35" i="2"/>
  <c r="T35" i="2"/>
  <c r="S35" i="2"/>
  <c r="R33" i="2"/>
  <c r="T33" i="2"/>
  <c r="S33" i="2"/>
  <c r="R31" i="2"/>
  <c r="T31" i="2"/>
  <c r="S31" i="2"/>
  <c r="R29" i="2"/>
  <c r="T29" i="2"/>
  <c r="S29" i="2"/>
  <c r="R27" i="2"/>
  <c r="T27" i="2"/>
  <c r="S27" i="2"/>
  <c r="R25" i="2"/>
  <c r="T25" i="2"/>
  <c r="S25" i="2"/>
  <c r="R23" i="2"/>
  <c r="T23" i="2"/>
  <c r="S23" i="2"/>
  <c r="R21" i="2"/>
  <c r="T21" i="2"/>
  <c r="S21" i="2"/>
  <c r="R19" i="2"/>
  <c r="T19" i="2"/>
  <c r="S19" i="2"/>
  <c r="R17" i="2"/>
  <c r="T17" i="2"/>
  <c r="S17" i="2"/>
  <c r="R15" i="2"/>
  <c r="T15" i="2"/>
  <c r="S15" i="2"/>
  <c r="R13" i="2"/>
  <c r="T13" i="2"/>
  <c r="S13" i="2"/>
  <c r="R11" i="2"/>
  <c r="T11" i="2"/>
  <c r="S11" i="2"/>
  <c r="R9" i="2"/>
  <c r="T9" i="2"/>
  <c r="S9" i="2"/>
  <c r="R7" i="2"/>
  <c r="T7" i="2"/>
  <c r="S7" i="2"/>
  <c r="N9" i="2"/>
  <c r="P9" i="2"/>
  <c r="O9" i="2"/>
  <c r="N11" i="2"/>
  <c r="P11" i="2"/>
  <c r="O11" i="2"/>
  <c r="N15" i="2"/>
  <c r="P15" i="2"/>
  <c r="O15" i="2"/>
  <c r="N19" i="2"/>
  <c r="P19" i="2"/>
  <c r="O19" i="2"/>
  <c r="N23" i="2"/>
  <c r="P23" i="2"/>
  <c r="O23" i="2"/>
  <c r="N27" i="2"/>
  <c r="P27" i="2"/>
  <c r="O27" i="2"/>
  <c r="N31" i="2"/>
  <c r="P31" i="2"/>
  <c r="O31" i="2"/>
  <c r="N35" i="2"/>
  <c r="P35" i="2"/>
  <c r="O35" i="2"/>
  <c r="N39" i="2"/>
  <c r="P39" i="2"/>
  <c r="O39" i="2"/>
  <c r="N43" i="2"/>
  <c r="P43" i="2"/>
  <c r="O43" i="2"/>
  <c r="N47" i="2"/>
  <c r="P47" i="2"/>
  <c r="O47" i="2"/>
  <c r="N51" i="2"/>
  <c r="P51" i="2"/>
  <c r="O51" i="2"/>
  <c r="N55" i="2"/>
  <c r="P55" i="2"/>
  <c r="O55" i="2"/>
  <c r="N59" i="2"/>
  <c r="P59" i="2"/>
  <c r="O59" i="2"/>
  <c r="N63" i="2"/>
  <c r="P63" i="2"/>
  <c r="O63" i="2"/>
  <c r="N67" i="2"/>
  <c r="P67" i="2"/>
  <c r="O67" i="2"/>
  <c r="N73" i="2"/>
  <c r="P73" i="2"/>
  <c r="O73" i="2"/>
  <c r="N77" i="2"/>
  <c r="P77" i="2"/>
  <c r="O77" i="2"/>
  <c r="N81" i="2"/>
  <c r="P81" i="2"/>
  <c r="O81" i="2"/>
  <c r="N83" i="2"/>
  <c r="P83" i="2"/>
  <c r="O83" i="2"/>
  <c r="O7" i="2"/>
  <c r="P7" i="2"/>
  <c r="N7" i="2"/>
  <c r="N13" i="2"/>
  <c r="P13" i="2"/>
  <c r="O13" i="2"/>
  <c r="N17" i="2"/>
  <c r="P17" i="2"/>
  <c r="O17" i="2"/>
  <c r="N21" i="2"/>
  <c r="P21" i="2"/>
  <c r="O21" i="2"/>
  <c r="N25" i="2"/>
  <c r="P25" i="2"/>
  <c r="O25" i="2"/>
  <c r="N29" i="2"/>
  <c r="P29" i="2"/>
  <c r="O29" i="2"/>
  <c r="N33" i="2"/>
  <c r="P33" i="2"/>
  <c r="O33" i="2"/>
  <c r="N37" i="2"/>
  <c r="P37" i="2"/>
  <c r="O37" i="2"/>
  <c r="N41" i="2"/>
  <c r="P41" i="2"/>
  <c r="O41" i="2"/>
  <c r="N45" i="2"/>
  <c r="P45" i="2"/>
  <c r="O45" i="2"/>
  <c r="N49" i="2"/>
  <c r="P49" i="2"/>
  <c r="O49" i="2"/>
  <c r="N53" i="2"/>
  <c r="P53" i="2"/>
  <c r="O53" i="2"/>
  <c r="N57" i="2"/>
  <c r="P57" i="2"/>
  <c r="O57" i="2"/>
  <c r="N61" i="2"/>
  <c r="P61" i="2"/>
  <c r="O61" i="2"/>
  <c r="N65" i="2"/>
  <c r="P65" i="2"/>
  <c r="O65" i="2"/>
  <c r="N69" i="2"/>
  <c r="P69" i="2"/>
  <c r="O69" i="2"/>
  <c r="N71" i="2"/>
  <c r="P71" i="2"/>
  <c r="O71" i="2"/>
  <c r="N75" i="2"/>
  <c r="P75" i="2"/>
  <c r="O75" i="2"/>
  <c r="N79" i="2"/>
  <c r="P79" i="2"/>
  <c r="O79" i="2"/>
  <c r="N85" i="2"/>
  <c r="P85" i="2"/>
  <c r="O85" i="2"/>
  <c r="N87" i="2"/>
  <c r="P87" i="2"/>
  <c r="O87" i="2"/>
  <c r="N89" i="2"/>
  <c r="P89" i="2"/>
  <c r="O89" i="2"/>
  <c r="N91" i="2"/>
  <c r="P91" i="2"/>
  <c r="O91" i="2"/>
  <c r="N93" i="2"/>
  <c r="P93" i="2"/>
  <c r="O93" i="2"/>
  <c r="N95" i="2"/>
  <c r="P95" i="2"/>
  <c r="O95" i="2"/>
  <c r="N97" i="2"/>
  <c r="P97" i="2"/>
  <c r="O97" i="2"/>
  <c r="N99" i="2"/>
  <c r="P99" i="2"/>
  <c r="O99" i="2"/>
  <c r="N101" i="2"/>
  <c r="P101" i="2"/>
  <c r="O101" i="2"/>
  <c r="N103" i="2"/>
  <c r="P103" i="2"/>
  <c r="O103" i="2"/>
  <c r="N105" i="2"/>
  <c r="P105" i="2"/>
  <c r="O105" i="2"/>
  <c r="N107" i="2"/>
  <c r="P107" i="2"/>
  <c r="O107" i="2"/>
  <c r="N109" i="2"/>
  <c r="P109" i="2"/>
  <c r="O109" i="2"/>
  <c r="N111" i="2"/>
  <c r="P111" i="2"/>
  <c r="O111" i="2"/>
  <c r="N113" i="2"/>
  <c r="P113" i="2"/>
  <c r="O113" i="2"/>
  <c r="N115" i="2"/>
  <c r="P115" i="2"/>
  <c r="O115" i="2"/>
  <c r="N117" i="2"/>
  <c r="P117" i="2"/>
  <c r="O117" i="2"/>
  <c r="N119" i="2"/>
  <c r="P119" i="2"/>
  <c r="O119" i="2"/>
  <c r="N121" i="2"/>
  <c r="P121" i="2"/>
  <c r="O121" i="2"/>
  <c r="N123" i="2"/>
  <c r="P123" i="2"/>
  <c r="O123" i="2"/>
  <c r="N125" i="2"/>
  <c r="P125" i="2"/>
  <c r="O125" i="2"/>
  <c r="N127" i="2"/>
  <c r="P127" i="2"/>
  <c r="O127" i="2"/>
  <c r="N129" i="2"/>
  <c r="P129" i="2"/>
  <c r="O129" i="2"/>
  <c r="N131" i="2"/>
  <c r="P131" i="2"/>
  <c r="O131" i="2"/>
  <c r="N133" i="2"/>
  <c r="P133" i="2"/>
  <c r="O133" i="2"/>
  <c r="N135" i="2"/>
  <c r="P135" i="2"/>
  <c r="O135" i="2"/>
  <c r="N137" i="2"/>
  <c r="P137" i="2"/>
  <c r="O137" i="2"/>
  <c r="N139" i="2"/>
  <c r="P139" i="2"/>
  <c r="O139" i="2"/>
  <c r="N141" i="2"/>
  <c r="P141" i="2"/>
  <c r="O141" i="2"/>
  <c r="N143" i="2"/>
  <c r="P143" i="2"/>
  <c r="O143" i="2"/>
  <c r="N145" i="2"/>
  <c r="P145" i="2"/>
  <c r="O145" i="2"/>
  <c r="N147" i="2"/>
  <c r="P147" i="2"/>
  <c r="O147" i="2"/>
  <c r="N149" i="2"/>
  <c r="P149" i="2"/>
  <c r="O149" i="2"/>
  <c r="N151" i="2"/>
  <c r="P151" i="2"/>
  <c r="O151" i="2"/>
  <c r="N153" i="2"/>
  <c r="P153" i="2"/>
  <c r="O153" i="2"/>
  <c r="N155" i="2"/>
  <c r="P155" i="2"/>
  <c r="O155" i="2"/>
  <c r="N157" i="2"/>
  <c r="P157" i="2"/>
  <c r="O157" i="2"/>
  <c r="N159" i="2"/>
  <c r="P159" i="2"/>
  <c r="O159" i="2"/>
  <c r="N161" i="2"/>
  <c r="P161" i="2"/>
  <c r="O161" i="2"/>
  <c r="N163" i="2"/>
  <c r="P163" i="2"/>
  <c r="O163" i="2"/>
  <c r="N165" i="2"/>
  <c r="P165" i="2"/>
  <c r="O165" i="2"/>
  <c r="N167" i="2"/>
  <c r="P167" i="2"/>
  <c r="O167" i="2"/>
  <c r="N169" i="2"/>
  <c r="P169" i="2"/>
  <c r="O169" i="2"/>
  <c r="N171" i="2"/>
  <c r="P171" i="2"/>
  <c r="O171" i="2"/>
  <c r="N173" i="2"/>
  <c r="P173" i="2"/>
  <c r="O173" i="2"/>
  <c r="N175" i="2"/>
  <c r="P175" i="2"/>
  <c r="O175" i="2"/>
  <c r="N177" i="2"/>
  <c r="P177" i="2"/>
  <c r="O177" i="2"/>
  <c r="N179" i="2"/>
  <c r="P179" i="2"/>
  <c r="O179" i="2"/>
  <c r="N181" i="2"/>
  <c r="P181" i="2"/>
  <c r="O181" i="2"/>
  <c r="N183" i="2"/>
  <c r="P183" i="2"/>
  <c r="O183" i="2"/>
  <c r="N185" i="2"/>
  <c r="P185" i="2"/>
  <c r="O185" i="2"/>
  <c r="N187" i="2"/>
  <c r="P187" i="2"/>
  <c r="O187" i="2"/>
  <c r="N189" i="2"/>
  <c r="P189" i="2"/>
  <c r="O189" i="2"/>
  <c r="N191" i="2"/>
  <c r="P191" i="2"/>
  <c r="O191" i="2"/>
  <c r="N193" i="2"/>
  <c r="P193" i="2"/>
  <c r="O193" i="2"/>
  <c r="N195" i="2"/>
  <c r="P195" i="2"/>
  <c r="O195" i="2"/>
  <c r="N197" i="2"/>
  <c r="P197" i="2"/>
  <c r="O197" i="2"/>
  <c r="N199" i="2"/>
  <c r="P199" i="2"/>
  <c r="O199" i="2"/>
  <c r="N201" i="2"/>
  <c r="P201" i="2"/>
  <c r="O201" i="2"/>
  <c r="N8" i="2"/>
  <c r="P8" i="2"/>
  <c r="O8" i="2"/>
  <c r="N10" i="2"/>
  <c r="P10" i="2"/>
  <c r="O10" i="2"/>
  <c r="N12" i="2"/>
  <c r="P12" i="2"/>
  <c r="O12" i="2"/>
  <c r="N14" i="2"/>
  <c r="P14" i="2"/>
  <c r="O14" i="2"/>
  <c r="O16" i="2"/>
  <c r="N16" i="2"/>
  <c r="P16" i="2"/>
  <c r="O18" i="2"/>
  <c r="P18" i="2"/>
  <c r="N18" i="2"/>
  <c r="O20" i="2"/>
  <c r="N20" i="2"/>
  <c r="P20" i="2"/>
  <c r="O22" i="2"/>
  <c r="P22" i="2"/>
  <c r="N22" i="2"/>
  <c r="O24" i="2"/>
  <c r="N24" i="2"/>
  <c r="P24" i="2"/>
  <c r="O26" i="2"/>
  <c r="P26" i="2"/>
  <c r="N26" i="2"/>
  <c r="O28" i="2"/>
  <c r="N28" i="2"/>
  <c r="P28" i="2"/>
  <c r="O30" i="2"/>
  <c r="P30" i="2"/>
  <c r="N30" i="2"/>
  <c r="O32" i="2"/>
  <c r="N32" i="2"/>
  <c r="P32" i="2"/>
  <c r="O34" i="2"/>
  <c r="P34" i="2"/>
  <c r="N34" i="2"/>
  <c r="O36" i="2"/>
  <c r="N36" i="2"/>
  <c r="P36" i="2"/>
  <c r="O38" i="2"/>
  <c r="P38" i="2"/>
  <c r="N38" i="2"/>
  <c r="O40" i="2"/>
  <c r="N40" i="2"/>
  <c r="P40" i="2"/>
  <c r="O42" i="2"/>
  <c r="P42" i="2"/>
  <c r="N42" i="2"/>
  <c r="O44" i="2"/>
  <c r="N44" i="2"/>
  <c r="P44" i="2"/>
  <c r="O46" i="2"/>
  <c r="P46" i="2"/>
  <c r="N46" i="2"/>
  <c r="O48" i="2"/>
  <c r="N48" i="2"/>
  <c r="P48" i="2"/>
  <c r="O50" i="2"/>
  <c r="P50" i="2"/>
  <c r="N50" i="2"/>
  <c r="O52" i="2"/>
  <c r="N52" i="2"/>
  <c r="P52" i="2"/>
  <c r="O54" i="2"/>
  <c r="P54" i="2"/>
  <c r="N54" i="2"/>
  <c r="O56" i="2"/>
  <c r="N56" i="2"/>
  <c r="P56" i="2"/>
  <c r="O58" i="2"/>
  <c r="P58" i="2"/>
  <c r="N58" i="2"/>
  <c r="O60" i="2"/>
  <c r="N60" i="2"/>
  <c r="P60" i="2"/>
  <c r="O62" i="2"/>
  <c r="P62" i="2"/>
  <c r="N62" i="2"/>
  <c r="O64" i="2"/>
  <c r="N64" i="2"/>
  <c r="P64" i="2"/>
  <c r="O66" i="2"/>
  <c r="P66" i="2"/>
  <c r="N66" i="2"/>
  <c r="O68" i="2"/>
  <c r="N68" i="2"/>
  <c r="P68" i="2"/>
  <c r="O70" i="2"/>
  <c r="P70" i="2"/>
  <c r="N70" i="2"/>
  <c r="O72" i="2"/>
  <c r="N72" i="2"/>
  <c r="P72" i="2"/>
  <c r="O74" i="2"/>
  <c r="P74" i="2"/>
  <c r="N74" i="2"/>
  <c r="O76" i="2"/>
  <c r="N76" i="2"/>
  <c r="P76" i="2"/>
  <c r="O78" i="2"/>
  <c r="P78" i="2"/>
  <c r="N78" i="2"/>
  <c r="O80" i="2"/>
  <c r="N80" i="2"/>
  <c r="P80" i="2"/>
  <c r="O82" i="2"/>
  <c r="P82" i="2"/>
  <c r="N82" i="2"/>
  <c r="O84" i="2"/>
  <c r="N84" i="2"/>
  <c r="P84" i="2"/>
  <c r="O86" i="2"/>
  <c r="P86" i="2"/>
  <c r="N86" i="2"/>
  <c r="O88" i="2"/>
  <c r="N88" i="2"/>
  <c r="P88" i="2"/>
  <c r="O90" i="2"/>
  <c r="P90" i="2"/>
  <c r="N90" i="2"/>
  <c r="O92" i="2"/>
  <c r="N92" i="2"/>
  <c r="P92" i="2"/>
  <c r="O94" i="2"/>
  <c r="P94" i="2"/>
  <c r="N94" i="2"/>
  <c r="O96" i="2"/>
  <c r="N96" i="2"/>
  <c r="P96" i="2"/>
  <c r="O98" i="2"/>
  <c r="P98" i="2"/>
  <c r="N98" i="2"/>
  <c r="O100" i="2"/>
  <c r="N100" i="2"/>
  <c r="P100" i="2"/>
  <c r="O102" i="2"/>
  <c r="P102" i="2"/>
  <c r="N102" i="2"/>
  <c r="O104" i="2"/>
  <c r="N104" i="2"/>
  <c r="P104" i="2"/>
  <c r="O106" i="2"/>
  <c r="P106" i="2"/>
  <c r="N106" i="2"/>
  <c r="O108" i="2"/>
  <c r="N108" i="2"/>
  <c r="P108" i="2"/>
  <c r="O110" i="2"/>
  <c r="P110" i="2"/>
  <c r="N110" i="2"/>
  <c r="O112" i="2"/>
  <c r="N112" i="2"/>
  <c r="P112" i="2"/>
  <c r="O114" i="2"/>
  <c r="P114" i="2"/>
  <c r="N114" i="2"/>
  <c r="O116" i="2"/>
  <c r="N116" i="2"/>
  <c r="P116" i="2"/>
  <c r="O118" i="2"/>
  <c r="P118" i="2"/>
  <c r="N118" i="2"/>
  <c r="O120" i="2"/>
  <c r="N120" i="2"/>
  <c r="P120" i="2"/>
  <c r="O122" i="2"/>
  <c r="P122" i="2"/>
  <c r="N122" i="2"/>
  <c r="O124" i="2"/>
  <c r="N124" i="2"/>
  <c r="P124" i="2"/>
  <c r="O126" i="2"/>
  <c r="P126" i="2"/>
  <c r="N126" i="2"/>
  <c r="O128" i="2"/>
  <c r="N128" i="2"/>
  <c r="P128" i="2"/>
  <c r="O130" i="2"/>
  <c r="P130" i="2"/>
  <c r="N130" i="2"/>
  <c r="O132" i="2"/>
  <c r="N132" i="2"/>
  <c r="P132" i="2"/>
  <c r="O134" i="2"/>
  <c r="P134" i="2"/>
  <c r="N134" i="2"/>
  <c r="O136" i="2"/>
  <c r="N136" i="2"/>
  <c r="P136" i="2"/>
  <c r="O138" i="2"/>
  <c r="P138" i="2"/>
  <c r="N138" i="2"/>
  <c r="O140" i="2"/>
  <c r="N140" i="2"/>
  <c r="P140" i="2"/>
  <c r="O142" i="2"/>
  <c r="P142" i="2"/>
  <c r="N142" i="2"/>
  <c r="O144" i="2"/>
  <c r="N144" i="2"/>
  <c r="P144" i="2"/>
  <c r="O146" i="2"/>
  <c r="P146" i="2"/>
  <c r="N146" i="2"/>
  <c r="O148" i="2"/>
  <c r="N148" i="2"/>
  <c r="P148" i="2"/>
  <c r="O150" i="2"/>
  <c r="P150" i="2"/>
  <c r="N150" i="2"/>
  <c r="O152" i="2"/>
  <c r="N152" i="2"/>
  <c r="P152" i="2"/>
  <c r="O154" i="2"/>
  <c r="P154" i="2"/>
  <c r="N154" i="2"/>
  <c r="O156" i="2"/>
  <c r="N156" i="2"/>
  <c r="P156" i="2"/>
  <c r="O158" i="2"/>
  <c r="P158" i="2"/>
  <c r="N158" i="2"/>
  <c r="O160" i="2"/>
  <c r="N160" i="2"/>
  <c r="P160" i="2"/>
  <c r="O162" i="2"/>
  <c r="P162" i="2"/>
  <c r="N162" i="2"/>
  <c r="O164" i="2"/>
  <c r="N164" i="2"/>
  <c r="P164" i="2"/>
  <c r="O166" i="2"/>
  <c r="P166" i="2"/>
  <c r="N166" i="2"/>
  <c r="O168" i="2"/>
  <c r="N168" i="2"/>
  <c r="P168" i="2"/>
  <c r="O170" i="2"/>
  <c r="P170" i="2"/>
  <c r="N170" i="2"/>
  <c r="O172" i="2"/>
  <c r="N172" i="2"/>
  <c r="P172" i="2"/>
  <c r="O174" i="2"/>
  <c r="P174" i="2"/>
  <c r="N174" i="2"/>
  <c r="O176" i="2"/>
  <c r="N176" i="2"/>
  <c r="P176" i="2"/>
  <c r="O178" i="2"/>
  <c r="N178" i="2"/>
  <c r="P178" i="2"/>
  <c r="O180" i="2"/>
  <c r="N180" i="2"/>
  <c r="P180" i="2"/>
  <c r="O182" i="2"/>
  <c r="N182" i="2"/>
  <c r="P182" i="2"/>
  <c r="O184" i="2"/>
  <c r="N184" i="2"/>
  <c r="P184" i="2"/>
  <c r="O186" i="2"/>
  <c r="N186" i="2"/>
  <c r="P186" i="2"/>
  <c r="O188" i="2"/>
  <c r="N188" i="2"/>
  <c r="P188" i="2"/>
  <c r="O190" i="2"/>
  <c r="N190" i="2"/>
  <c r="P190" i="2"/>
  <c r="O192" i="2"/>
  <c r="N192" i="2"/>
  <c r="P192" i="2"/>
  <c r="O194" i="2"/>
  <c r="N194" i="2"/>
  <c r="P194" i="2"/>
  <c r="O196" i="2"/>
  <c r="N196" i="2"/>
  <c r="P196" i="2"/>
  <c r="O198" i="2"/>
  <c r="N198" i="2"/>
  <c r="P198" i="2"/>
  <c r="O200" i="2"/>
  <c r="N200" i="2"/>
  <c r="P200" i="2"/>
  <c r="O208" i="2"/>
  <c r="N208" i="2"/>
  <c r="P208" i="2"/>
  <c r="N207" i="2"/>
  <c r="P207" i="2"/>
  <c r="O207" i="2"/>
  <c r="O206" i="2"/>
  <c r="N206" i="2"/>
  <c r="P206" i="2"/>
  <c r="N205" i="2"/>
  <c r="P205" i="2"/>
  <c r="O205" i="2"/>
  <c r="O204" i="2"/>
  <c r="N204" i="2"/>
  <c r="P204" i="2"/>
  <c r="N203" i="2"/>
  <c r="P203" i="2"/>
  <c r="O203" i="2"/>
  <c r="O202" i="2"/>
  <c r="N202" i="2"/>
  <c r="P202" i="2"/>
  <c r="N302" i="2"/>
  <c r="P302" i="2"/>
  <c r="O302" i="2"/>
  <c r="O301" i="2"/>
  <c r="N301" i="2"/>
  <c r="P301" i="2"/>
  <c r="N300" i="2"/>
  <c r="P300" i="2"/>
  <c r="O300" i="2"/>
  <c r="O299" i="2"/>
  <c r="P299" i="2"/>
  <c r="N299" i="2"/>
  <c r="N298" i="2"/>
  <c r="P298" i="2"/>
  <c r="O298" i="2"/>
  <c r="O297" i="2"/>
  <c r="N297" i="2"/>
  <c r="P297" i="2"/>
  <c r="N296" i="2"/>
  <c r="P296" i="2"/>
  <c r="O296" i="2"/>
  <c r="O295" i="2"/>
  <c r="P295" i="2"/>
  <c r="N295" i="2"/>
  <c r="N294" i="2"/>
  <c r="P294" i="2"/>
  <c r="O294" i="2"/>
  <c r="O293" i="2"/>
  <c r="N293" i="2"/>
  <c r="P293" i="2"/>
  <c r="N292" i="2"/>
  <c r="P292" i="2"/>
  <c r="O292" i="2"/>
  <c r="O291" i="2"/>
  <c r="P291" i="2"/>
  <c r="N291" i="2"/>
  <c r="N290" i="2"/>
  <c r="P290" i="2"/>
  <c r="O290" i="2"/>
  <c r="O289" i="2"/>
  <c r="N289" i="2"/>
  <c r="P289" i="2"/>
  <c r="N288" i="2"/>
  <c r="P288" i="2"/>
  <c r="O288" i="2"/>
  <c r="O287" i="2"/>
  <c r="P287" i="2"/>
  <c r="N287" i="2"/>
  <c r="N286" i="2"/>
  <c r="P286" i="2"/>
  <c r="O286" i="2"/>
  <c r="O285" i="2"/>
  <c r="N285" i="2"/>
  <c r="P285" i="2"/>
  <c r="O284" i="2"/>
  <c r="N284" i="2"/>
  <c r="P284" i="2"/>
  <c r="O283" i="2"/>
  <c r="N283" i="2"/>
  <c r="P283" i="2"/>
  <c r="O282" i="2"/>
  <c r="N282" i="2"/>
  <c r="P282" i="2"/>
  <c r="O281" i="2"/>
  <c r="N281" i="2"/>
  <c r="P281" i="2"/>
  <c r="O280" i="2"/>
  <c r="N280" i="2"/>
  <c r="P280" i="2"/>
  <c r="O279" i="2"/>
  <c r="N279" i="2"/>
  <c r="P279" i="2"/>
  <c r="O278" i="2"/>
  <c r="N278" i="2"/>
  <c r="P278" i="2"/>
  <c r="O277" i="2"/>
  <c r="N277" i="2"/>
  <c r="P277" i="2"/>
  <c r="O276" i="2"/>
  <c r="N276" i="2"/>
  <c r="P276" i="2"/>
  <c r="O275" i="2"/>
  <c r="N275" i="2"/>
  <c r="P275" i="2"/>
  <c r="O274" i="2"/>
  <c r="N274" i="2"/>
  <c r="P274" i="2"/>
  <c r="O273" i="2"/>
  <c r="N273" i="2"/>
  <c r="P273" i="2"/>
  <c r="O272" i="2"/>
  <c r="N272" i="2"/>
  <c r="P272" i="2"/>
  <c r="O271" i="2"/>
  <c r="N271" i="2"/>
  <c r="P271" i="2"/>
  <c r="O270" i="2"/>
  <c r="N270" i="2"/>
  <c r="P270" i="2"/>
  <c r="N269" i="2"/>
  <c r="P269" i="2"/>
  <c r="O269" i="2"/>
  <c r="O268" i="2"/>
  <c r="P268" i="2"/>
  <c r="N268" i="2"/>
  <c r="N267" i="2"/>
  <c r="P267" i="2"/>
  <c r="O267" i="2"/>
  <c r="O266" i="2"/>
  <c r="N266" i="2"/>
  <c r="P266" i="2"/>
  <c r="N265" i="2"/>
  <c r="P265" i="2"/>
  <c r="O265" i="2"/>
  <c r="O264" i="2"/>
  <c r="P264" i="2"/>
  <c r="N264" i="2"/>
  <c r="N263" i="2"/>
  <c r="P263" i="2"/>
  <c r="O263" i="2"/>
  <c r="O262" i="2"/>
  <c r="N262" i="2"/>
  <c r="P262" i="2"/>
  <c r="N261" i="2"/>
  <c r="P261" i="2"/>
  <c r="O261" i="2"/>
  <c r="O260" i="2"/>
  <c r="P260" i="2"/>
  <c r="N260" i="2"/>
  <c r="N259" i="2"/>
  <c r="P259" i="2"/>
  <c r="O259" i="2"/>
  <c r="O258" i="2"/>
  <c r="N258" i="2"/>
  <c r="P258" i="2"/>
  <c r="N257" i="2"/>
  <c r="P257" i="2"/>
  <c r="O257" i="2"/>
  <c r="O256" i="2"/>
  <c r="P256" i="2"/>
  <c r="N256" i="2"/>
  <c r="N255" i="2"/>
  <c r="P255" i="2"/>
  <c r="O255" i="2"/>
  <c r="O254" i="2"/>
  <c r="N254" i="2"/>
  <c r="P254" i="2"/>
  <c r="N253" i="2"/>
  <c r="P253" i="2"/>
  <c r="O253" i="2"/>
  <c r="O252" i="2"/>
  <c r="P252" i="2"/>
  <c r="N252" i="2"/>
  <c r="N251" i="2"/>
  <c r="P251" i="2"/>
  <c r="O251" i="2"/>
  <c r="O250" i="2"/>
  <c r="N250" i="2"/>
  <c r="P250" i="2"/>
  <c r="N249" i="2"/>
  <c r="P249" i="2"/>
  <c r="O249" i="2"/>
  <c r="O248" i="2"/>
  <c r="P248" i="2"/>
  <c r="N248" i="2"/>
  <c r="N247" i="2"/>
  <c r="P247" i="2"/>
  <c r="O247" i="2"/>
  <c r="O246" i="2"/>
  <c r="N246" i="2"/>
  <c r="P246" i="2"/>
  <c r="N245" i="2"/>
  <c r="P245" i="2"/>
  <c r="O245" i="2"/>
  <c r="O244" i="2"/>
  <c r="P244" i="2"/>
  <c r="N244" i="2"/>
  <c r="N243" i="2"/>
  <c r="P243" i="2"/>
  <c r="O243" i="2"/>
  <c r="O242" i="2"/>
  <c r="N242" i="2"/>
  <c r="P242" i="2"/>
  <c r="N241" i="2"/>
  <c r="P241" i="2"/>
  <c r="O241" i="2"/>
  <c r="O240" i="2"/>
  <c r="P240" i="2"/>
  <c r="N240" i="2"/>
  <c r="N239" i="2"/>
  <c r="P239" i="2"/>
  <c r="O239" i="2"/>
  <c r="O238" i="2"/>
  <c r="N238" i="2"/>
  <c r="P238" i="2"/>
  <c r="N237" i="2"/>
  <c r="P237" i="2"/>
  <c r="O237" i="2"/>
  <c r="O236" i="2"/>
  <c r="P236" i="2"/>
  <c r="N236" i="2"/>
  <c r="N235" i="2"/>
  <c r="P235" i="2"/>
  <c r="O235" i="2"/>
  <c r="O234" i="2"/>
  <c r="N234" i="2"/>
  <c r="P234" i="2"/>
  <c r="N233" i="2"/>
  <c r="P233" i="2"/>
  <c r="O233" i="2"/>
  <c r="O232" i="2"/>
  <c r="P232" i="2"/>
  <c r="N232" i="2"/>
  <c r="N231" i="2"/>
  <c r="P231" i="2"/>
  <c r="O231" i="2"/>
  <c r="O230" i="2"/>
  <c r="N230" i="2"/>
  <c r="P230" i="2"/>
  <c r="N229" i="2"/>
  <c r="P229" i="2"/>
  <c r="O229" i="2"/>
  <c r="O228" i="2"/>
  <c r="P228" i="2"/>
  <c r="N228" i="2"/>
  <c r="N227" i="2"/>
  <c r="P227" i="2"/>
  <c r="O227" i="2"/>
  <c r="O226" i="2"/>
  <c r="N226" i="2"/>
  <c r="P226" i="2"/>
  <c r="N225" i="2"/>
  <c r="P225" i="2"/>
  <c r="O225" i="2"/>
  <c r="O224" i="2"/>
  <c r="P224" i="2"/>
  <c r="N224" i="2"/>
  <c r="N223" i="2"/>
  <c r="P223" i="2"/>
  <c r="O223" i="2"/>
  <c r="O222" i="2"/>
  <c r="N222" i="2"/>
  <c r="P222" i="2"/>
  <c r="N221" i="2"/>
  <c r="P221" i="2"/>
  <c r="O221" i="2"/>
  <c r="O220" i="2"/>
  <c r="P220" i="2"/>
  <c r="N220" i="2"/>
  <c r="N219" i="2"/>
  <c r="P219" i="2"/>
  <c r="O219" i="2"/>
  <c r="O218" i="2"/>
  <c r="N218" i="2"/>
  <c r="P218" i="2"/>
  <c r="N217" i="2"/>
  <c r="P217" i="2"/>
  <c r="O217" i="2"/>
  <c r="O216" i="2"/>
  <c r="P216" i="2"/>
  <c r="N216" i="2"/>
  <c r="N215" i="2"/>
  <c r="P215" i="2"/>
  <c r="O215" i="2"/>
  <c r="O214" i="2"/>
  <c r="N214" i="2"/>
  <c r="P214" i="2"/>
  <c r="N213" i="2"/>
  <c r="P213" i="2"/>
  <c r="O213" i="2"/>
  <c r="O212" i="2"/>
  <c r="N212" i="2"/>
  <c r="P212" i="2"/>
  <c r="N211" i="2"/>
  <c r="P211" i="2"/>
  <c r="O211" i="2"/>
  <c r="O210" i="2"/>
  <c r="N210" i="2"/>
  <c r="P210" i="2"/>
  <c r="N209" i="2"/>
  <c r="P209" i="2"/>
  <c r="O209" i="2"/>
  <c r="P6" i="2"/>
  <c r="N6" i="2"/>
  <c r="O6" i="2"/>
  <c r="J357" i="6"/>
  <c r="J340" i="6"/>
  <c r="J338" i="6"/>
  <c r="J337" i="6"/>
  <c r="J336" i="6"/>
  <c r="J326" i="6"/>
  <c r="J324" i="6"/>
  <c r="J322" i="6"/>
  <c r="J320" i="6"/>
  <c r="J315" i="6"/>
  <c r="J312" i="6"/>
  <c r="J310" i="6"/>
  <c r="J309" i="6"/>
  <c r="J308" i="6"/>
  <c r="J306" i="6"/>
  <c r="J304" i="6"/>
  <c r="J303" i="6"/>
  <c r="J301" i="6"/>
  <c r="J300" i="6"/>
  <c r="J299" i="6"/>
  <c r="J298" i="6"/>
  <c r="J297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08" i="6"/>
  <c r="J207" i="6"/>
  <c r="J206" i="6"/>
  <c r="J205" i="6"/>
  <c r="J204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62" i="6"/>
  <c r="J66" i="6"/>
  <c r="J63" i="6"/>
  <c r="J61" i="6"/>
  <c r="J662" i="6" l="1"/>
  <c r="Q216" i="2"/>
  <c r="Q220" i="2"/>
  <c r="Q224" i="2"/>
  <c r="Q228" i="2"/>
  <c r="Q232" i="2"/>
  <c r="Q236" i="2"/>
  <c r="Q240" i="2"/>
  <c r="Q244" i="2"/>
  <c r="Q248" i="2"/>
  <c r="Q252" i="2"/>
  <c r="Q256" i="2"/>
  <c r="Q260" i="2"/>
  <c r="Q264" i="2"/>
  <c r="Q268" i="2"/>
  <c r="Q271" i="2"/>
  <c r="Q273" i="2"/>
  <c r="Q275" i="2"/>
  <c r="Q277" i="2"/>
  <c r="Q279" i="2"/>
  <c r="Q281" i="2"/>
  <c r="Q283" i="2"/>
  <c r="Q202" i="2"/>
  <c r="Q203" i="2"/>
  <c r="Q204" i="2"/>
  <c r="Q205" i="2"/>
  <c r="Q206" i="2"/>
  <c r="Q207" i="2"/>
  <c r="Q208" i="2"/>
  <c r="Q198" i="2"/>
  <c r="Q194" i="2"/>
  <c r="Q190" i="2"/>
  <c r="Q186" i="2"/>
  <c r="Q182" i="2"/>
  <c r="Q178" i="2"/>
  <c r="Q12" i="2"/>
  <c r="Q8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79" i="2"/>
  <c r="Q71" i="2"/>
  <c r="Q65" i="2"/>
  <c r="Q57" i="2"/>
  <c r="Q49" i="2"/>
  <c r="Q41" i="2"/>
  <c r="Q33" i="2"/>
  <c r="Q25" i="2"/>
  <c r="Q17" i="2"/>
  <c r="Q7" i="2"/>
  <c r="Q81" i="2"/>
  <c r="Q73" i="2"/>
  <c r="Q63" i="2"/>
  <c r="Q55" i="2"/>
  <c r="Q47" i="2"/>
  <c r="Q39" i="2"/>
  <c r="Q31" i="2"/>
  <c r="Q23" i="2"/>
  <c r="Q15" i="2"/>
  <c r="Q9" i="2"/>
  <c r="U9" i="2"/>
  <c r="U13" i="2"/>
  <c r="U17" i="2"/>
  <c r="U21" i="2"/>
  <c r="U25" i="2"/>
  <c r="U29" i="2"/>
  <c r="U33" i="2"/>
  <c r="U37" i="2"/>
  <c r="U41" i="2"/>
  <c r="U45" i="2"/>
  <c r="U49" i="2"/>
  <c r="U53" i="2"/>
  <c r="U57" i="2"/>
  <c r="U61" i="2"/>
  <c r="U65" i="2"/>
  <c r="U69" i="2"/>
  <c r="U73" i="2"/>
  <c r="U77" i="2"/>
  <c r="U81" i="2"/>
  <c r="U85" i="2"/>
  <c r="U89" i="2"/>
  <c r="U93" i="2"/>
  <c r="U97" i="2"/>
  <c r="U101" i="2"/>
  <c r="U105" i="2"/>
  <c r="U109" i="2"/>
  <c r="U113" i="2"/>
  <c r="U117" i="2"/>
  <c r="U121" i="2"/>
  <c r="U125" i="2"/>
  <c r="U129" i="2"/>
  <c r="U133" i="2"/>
  <c r="U137" i="2"/>
  <c r="U141" i="2"/>
  <c r="U145" i="2"/>
  <c r="U149" i="2"/>
  <c r="U153" i="2"/>
  <c r="U157" i="2"/>
  <c r="U161" i="2"/>
  <c r="U165" i="2"/>
  <c r="U169" i="2"/>
  <c r="U173" i="2"/>
  <c r="U177" i="2"/>
  <c r="U181" i="2"/>
  <c r="U185" i="2"/>
  <c r="U189" i="2"/>
  <c r="U193" i="2"/>
  <c r="U197" i="2"/>
  <c r="U201" i="2"/>
  <c r="U32" i="2"/>
  <c r="U44" i="2"/>
  <c r="U52" i="2"/>
  <c r="U60" i="2"/>
  <c r="U66" i="2"/>
  <c r="U74" i="2"/>
  <c r="U82" i="2"/>
  <c r="U90" i="2"/>
  <c r="U100" i="2"/>
  <c r="U108" i="2"/>
  <c r="U116" i="2"/>
  <c r="U124" i="2"/>
  <c r="U132" i="2"/>
  <c r="U140" i="2"/>
  <c r="U148" i="2"/>
  <c r="U156" i="2"/>
  <c r="U164" i="2"/>
  <c r="U172" i="2"/>
  <c r="U180" i="2"/>
  <c r="U188" i="2"/>
  <c r="U196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300" i="2"/>
  <c r="U8" i="2"/>
  <c r="U12" i="2"/>
  <c r="U16" i="2"/>
  <c r="U20" i="2"/>
  <c r="U24" i="2"/>
  <c r="U28" i="2"/>
  <c r="U34" i="2"/>
  <c r="U38" i="2"/>
  <c r="U46" i="2"/>
  <c r="U54" i="2"/>
  <c r="U64" i="2"/>
  <c r="U72" i="2"/>
  <c r="U80" i="2"/>
  <c r="U88" i="2"/>
  <c r="U94" i="2"/>
  <c r="U102" i="2"/>
  <c r="U110" i="2"/>
  <c r="U118" i="2"/>
  <c r="U126" i="2"/>
  <c r="U134" i="2"/>
  <c r="U142" i="2"/>
  <c r="U150" i="2"/>
  <c r="U158" i="2"/>
  <c r="U166" i="2"/>
  <c r="U174" i="2"/>
  <c r="U182" i="2"/>
  <c r="U190" i="2"/>
  <c r="U198" i="2"/>
  <c r="U6" i="2"/>
  <c r="U7" i="2"/>
  <c r="U11" i="2"/>
  <c r="U15" i="2"/>
  <c r="U19" i="2"/>
  <c r="U23" i="2"/>
  <c r="U27" i="2"/>
  <c r="U31" i="2"/>
  <c r="U35" i="2"/>
  <c r="U39" i="2"/>
  <c r="U43" i="2"/>
  <c r="U47" i="2"/>
  <c r="U51" i="2"/>
  <c r="U55" i="2"/>
  <c r="U59" i="2"/>
  <c r="U63" i="2"/>
  <c r="U67" i="2"/>
  <c r="U71" i="2"/>
  <c r="U75" i="2"/>
  <c r="U79" i="2"/>
  <c r="U83" i="2"/>
  <c r="U87" i="2"/>
  <c r="U91" i="2"/>
  <c r="U95" i="2"/>
  <c r="U99" i="2"/>
  <c r="U103" i="2"/>
  <c r="U107" i="2"/>
  <c r="U111" i="2"/>
  <c r="U115" i="2"/>
  <c r="U119" i="2"/>
  <c r="U123" i="2"/>
  <c r="U127" i="2"/>
  <c r="U131" i="2"/>
  <c r="U135" i="2"/>
  <c r="U139" i="2"/>
  <c r="U143" i="2"/>
  <c r="U147" i="2"/>
  <c r="U151" i="2"/>
  <c r="U155" i="2"/>
  <c r="U159" i="2"/>
  <c r="U163" i="2"/>
  <c r="U167" i="2"/>
  <c r="U171" i="2"/>
  <c r="U175" i="2"/>
  <c r="U179" i="2"/>
  <c r="U183" i="2"/>
  <c r="U187" i="2"/>
  <c r="U191" i="2"/>
  <c r="U195" i="2"/>
  <c r="U199" i="2"/>
  <c r="U40" i="2"/>
  <c r="U48" i="2"/>
  <c r="U56" i="2"/>
  <c r="U62" i="2"/>
  <c r="U70" i="2"/>
  <c r="U78" i="2"/>
  <c r="U86" i="2"/>
  <c r="U96" i="2"/>
  <c r="U104" i="2"/>
  <c r="U112" i="2"/>
  <c r="U120" i="2"/>
  <c r="U128" i="2"/>
  <c r="U136" i="2"/>
  <c r="U144" i="2"/>
  <c r="U152" i="2"/>
  <c r="U160" i="2"/>
  <c r="U168" i="2"/>
  <c r="U176" i="2"/>
  <c r="U184" i="2"/>
  <c r="U192" i="2"/>
  <c r="U200" i="2"/>
  <c r="U299" i="2"/>
  <c r="U301" i="2"/>
  <c r="U302" i="2"/>
  <c r="U202" i="2"/>
  <c r="U203" i="2"/>
  <c r="U204" i="2"/>
  <c r="U205" i="2"/>
  <c r="U206" i="2"/>
  <c r="U207" i="2"/>
  <c r="U208" i="2"/>
  <c r="U10" i="2"/>
  <c r="U14" i="2"/>
  <c r="U18" i="2"/>
  <c r="U22" i="2"/>
  <c r="U26" i="2"/>
  <c r="U30" i="2"/>
  <c r="U36" i="2"/>
  <c r="U42" i="2"/>
  <c r="U50" i="2"/>
  <c r="U58" i="2"/>
  <c r="U68" i="2"/>
  <c r="U76" i="2"/>
  <c r="U84" i="2"/>
  <c r="U92" i="2"/>
  <c r="U98" i="2"/>
  <c r="U106" i="2"/>
  <c r="U114" i="2"/>
  <c r="U122" i="2"/>
  <c r="U130" i="2"/>
  <c r="U138" i="2"/>
  <c r="U146" i="2"/>
  <c r="U154" i="2"/>
  <c r="U162" i="2"/>
  <c r="U170" i="2"/>
  <c r="U178" i="2"/>
  <c r="U186" i="2"/>
  <c r="U194" i="2"/>
  <c r="Q209" i="2"/>
  <c r="Q210" i="2"/>
  <c r="Q211" i="2"/>
  <c r="Q212" i="2"/>
  <c r="Q213" i="2"/>
  <c r="Q214" i="2"/>
  <c r="Q215" i="2"/>
  <c r="Q217" i="2"/>
  <c r="Q218" i="2"/>
  <c r="Q219" i="2"/>
  <c r="Q221" i="2"/>
  <c r="Q222" i="2"/>
  <c r="Q223" i="2"/>
  <c r="Q225" i="2"/>
  <c r="Q226" i="2"/>
  <c r="Q227" i="2"/>
  <c r="Q229" i="2"/>
  <c r="Q230" i="2"/>
  <c r="Q231" i="2"/>
  <c r="Q233" i="2"/>
  <c r="Q234" i="2"/>
  <c r="Q235" i="2"/>
  <c r="Q237" i="2"/>
  <c r="Q238" i="2"/>
  <c r="Q239" i="2"/>
  <c r="Q241" i="2"/>
  <c r="Q242" i="2"/>
  <c r="Q243" i="2"/>
  <c r="Q245" i="2"/>
  <c r="Q246" i="2"/>
  <c r="Q247" i="2"/>
  <c r="Q249" i="2"/>
  <c r="Q250" i="2"/>
  <c r="Q251" i="2"/>
  <c r="Q253" i="2"/>
  <c r="Q254" i="2"/>
  <c r="Q255" i="2"/>
  <c r="Q257" i="2"/>
  <c r="Q258" i="2"/>
  <c r="Q259" i="2"/>
  <c r="Q261" i="2"/>
  <c r="Q262" i="2"/>
  <c r="Q263" i="2"/>
  <c r="Q265" i="2"/>
  <c r="Q266" i="2"/>
  <c r="Q267" i="2"/>
  <c r="Q269" i="2"/>
  <c r="Q270" i="2"/>
  <c r="Q272" i="2"/>
  <c r="Q274" i="2"/>
  <c r="Q276" i="2"/>
  <c r="Q278" i="2"/>
  <c r="Q280" i="2"/>
  <c r="Q282" i="2"/>
  <c r="Q284" i="2"/>
  <c r="Q286" i="2"/>
  <c r="Q288" i="2"/>
  <c r="Q290" i="2"/>
  <c r="Q292" i="2"/>
  <c r="Q294" i="2"/>
  <c r="Q296" i="2"/>
  <c r="Q298" i="2"/>
  <c r="Q300" i="2"/>
  <c r="Q302" i="2"/>
  <c r="Q200" i="2"/>
  <c r="Q196" i="2"/>
  <c r="Q192" i="2"/>
  <c r="Q188" i="2"/>
  <c r="Q184" i="2"/>
  <c r="Q180" i="2"/>
  <c r="Q176" i="2"/>
  <c r="Q174" i="2"/>
  <c r="Q172" i="2"/>
  <c r="Q170" i="2"/>
  <c r="Q168" i="2"/>
  <c r="Q166" i="2"/>
  <c r="Q164" i="2"/>
  <c r="Q162" i="2"/>
  <c r="Q160" i="2"/>
  <c r="Q158" i="2"/>
  <c r="Q156" i="2"/>
  <c r="Q154" i="2"/>
  <c r="Q152" i="2"/>
  <c r="Q150" i="2"/>
  <c r="Q148" i="2"/>
  <c r="Q146" i="2"/>
  <c r="Q144" i="2"/>
  <c r="Q142" i="2"/>
  <c r="Q140" i="2"/>
  <c r="Q138" i="2"/>
  <c r="Q136" i="2"/>
  <c r="Q134" i="2"/>
  <c r="Q132" i="2"/>
  <c r="Q130" i="2"/>
  <c r="Q128" i="2"/>
  <c r="Q126" i="2"/>
  <c r="Q124" i="2"/>
  <c r="Q122" i="2"/>
  <c r="Q120" i="2"/>
  <c r="Q118" i="2"/>
  <c r="Q116" i="2"/>
  <c r="Q114" i="2"/>
  <c r="Q112" i="2"/>
  <c r="Q110" i="2"/>
  <c r="Q108" i="2"/>
  <c r="Q106" i="2"/>
  <c r="Q104" i="2"/>
  <c r="Q102" i="2"/>
  <c r="Q100" i="2"/>
  <c r="Q98" i="2"/>
  <c r="Q96" i="2"/>
  <c r="Q94" i="2"/>
  <c r="Q92" i="2"/>
  <c r="Q90" i="2"/>
  <c r="Q88" i="2"/>
  <c r="Q86" i="2"/>
  <c r="Q84" i="2"/>
  <c r="Q82" i="2"/>
  <c r="Q80" i="2"/>
  <c r="Q78" i="2"/>
  <c r="Q76" i="2"/>
  <c r="Q74" i="2"/>
  <c r="Q72" i="2"/>
  <c r="Q70" i="2"/>
  <c r="Q68" i="2"/>
  <c r="Q66" i="2"/>
  <c r="Q64" i="2"/>
  <c r="Q62" i="2"/>
  <c r="Q60" i="2"/>
  <c r="Q58" i="2"/>
  <c r="Q56" i="2"/>
  <c r="Q54" i="2"/>
  <c r="Q52" i="2"/>
  <c r="Q50" i="2"/>
  <c r="Q48" i="2"/>
  <c r="Q46" i="2"/>
  <c r="Q44" i="2"/>
  <c r="Q42" i="2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0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75" i="2"/>
  <c r="Q69" i="2"/>
  <c r="Q61" i="2"/>
  <c r="Q53" i="2"/>
  <c r="Q45" i="2"/>
  <c r="Q37" i="2"/>
  <c r="Q29" i="2"/>
  <c r="Q21" i="2"/>
  <c r="Q13" i="2"/>
  <c r="Q83" i="2"/>
  <c r="Q77" i="2"/>
  <c r="Q67" i="2"/>
  <c r="Q59" i="2"/>
  <c r="Q51" i="2"/>
  <c r="Q43" i="2"/>
  <c r="Q35" i="2"/>
  <c r="Q27" i="2"/>
  <c r="Q19" i="2"/>
  <c r="Q11" i="2"/>
  <c r="Q285" i="2"/>
  <c r="Q287" i="2"/>
  <c r="Q289" i="2"/>
  <c r="Q291" i="2"/>
  <c r="Q293" i="2"/>
  <c r="Q295" i="2"/>
  <c r="Q297" i="2"/>
  <c r="Q299" i="2"/>
  <c r="Q301" i="2"/>
  <c r="Q6" i="2"/>
</calcChain>
</file>

<file path=xl/sharedStrings.xml><?xml version="1.0" encoding="utf-8"?>
<sst xmlns="http://schemas.openxmlformats.org/spreadsheetml/2006/main" count="10844" uniqueCount="3937">
  <si>
    <t>STT</t>
  </si>
  <si>
    <t>Họ và tên</t>
  </si>
  <si>
    <t>Năm sinh</t>
  </si>
  <si>
    <t>Mã thẻ BHYT</t>
  </si>
  <si>
    <t>Mã ĐK BĐ</t>
  </si>
  <si>
    <t>Nam</t>
  </si>
  <si>
    <t>Nữ</t>
  </si>
  <si>
    <t>Địa chỉ</t>
  </si>
  <si>
    <t>Số tiền chênh lệch</t>
  </si>
  <si>
    <t>51076</t>
  </si>
  <si>
    <t>Phạm Thị Thu</t>
  </si>
  <si>
    <t>GD7511000700760</t>
  </si>
  <si>
    <t>Ngày ra</t>
  </si>
  <si>
    <t>Ngày vào</t>
  </si>
  <si>
    <t>Trần Tấn</t>
  </si>
  <si>
    <t>BT4511000103309</t>
  </si>
  <si>
    <t>51008</t>
  </si>
  <si>
    <t>phú vinh trung, Thị trấn Chợ Chùa-Huyện Nghĩa Hành-Quãng Ngãi.</t>
  </si>
  <si>
    <t>Hồ Thị Yến Nương</t>
  </si>
  <si>
    <t>GD7511001304028</t>
  </si>
  <si>
    <t>31/01/2014</t>
  </si>
  <si>
    <t>Thị trấn Chợ Chùa-Huyện Nghĩa Hành-Quãng Ngãi.</t>
  </si>
  <si>
    <t>Nguyễn Văn Luận</t>
  </si>
  <si>
    <t>CN6511003000066</t>
  </si>
  <si>
    <t>5d trường th, Xã Hành Trung-Huyện Nghĩa Hành-Quãng Ngãi.</t>
  </si>
  <si>
    <t>Nguyễn Thị Duyên</t>
  </si>
  <si>
    <t>GD7511000900556</t>
  </si>
  <si>
    <t>Xã Hành Thiện-Huyện Nghĩa Hành-Quãng Ngãi.</t>
  </si>
  <si>
    <t>Kiều Thị Phàn</t>
  </si>
  <si>
    <t>GD7511001304033</t>
  </si>
  <si>
    <t>HDG, Xã Hành Trung-Huyện Nghĩa Hành-Quãng Ngãi.</t>
  </si>
  <si>
    <t>Trần Thị Nga</t>
  </si>
  <si>
    <t>GD7511001303938</t>
  </si>
  <si>
    <t>hgđ, Xã Hành Minh-Huyện Nghĩa Hành-Quãng Ngãi.</t>
  </si>
  <si>
    <t>Phạm Thị Đào</t>
  </si>
  <si>
    <t>HN4511000116772</t>
  </si>
  <si>
    <t>phúc minh, Xã Hành Thuận-Huyện Nghĩa Hành-Quãng Ngãi.</t>
  </si>
  <si>
    <t>Lê Duy Kha</t>
  </si>
  <si>
    <t>HS7510000900369</t>
  </si>
  <si>
    <t>lớp c612Đ trường CĐKT Công nghiệp QN, Quãng Ngãi.</t>
  </si>
  <si>
    <t>GD7511000801016</t>
  </si>
  <si>
    <t>Xã Hành Phước-Huyện Nghĩa Hành-Quãng Ngãi.</t>
  </si>
  <si>
    <t>51171</t>
  </si>
  <si>
    <t>Võ Thị Thúy</t>
  </si>
  <si>
    <t>GD7511001303414</t>
  </si>
  <si>
    <t>Nguyễn Thị Kim</t>
  </si>
  <si>
    <t>GD7511001303632</t>
  </si>
  <si>
    <t>Phạm Thị Thúy Kiều</t>
  </si>
  <si>
    <t>GD7511000300866</t>
  </si>
  <si>
    <t>Ngô Thị Hoa</t>
  </si>
  <si>
    <t>GD7511000900541</t>
  </si>
  <si>
    <t>51039</t>
  </si>
  <si>
    <t>Phan Thị Bích Nở</t>
  </si>
  <si>
    <t>GD7511000300924</t>
  </si>
  <si>
    <t>Phạm Thị Lan</t>
  </si>
  <si>
    <t>GD7511000700800</t>
  </si>
  <si>
    <t>Huỳnh Thị Thu Nhi</t>
  </si>
  <si>
    <t>GD7511001200301</t>
  </si>
  <si>
    <t>24/01/2014</t>
  </si>
  <si>
    <t>30/01/2014</t>
  </si>
  <si>
    <t>Nguyễn Thị Kim Loan</t>
  </si>
  <si>
    <t>51176</t>
  </si>
  <si>
    <t>Võ Thị Bích</t>
  </si>
  <si>
    <t>GD7511000801036</t>
  </si>
  <si>
    <t>Nguyễn Thị Thu Ngọc</t>
  </si>
  <si>
    <t>HN4511000119096</t>
  </si>
  <si>
    <t>26/01/2014</t>
  </si>
  <si>
    <t>hiệp phổ bắc, Xã Hành Trung-Huyện Nghĩa Hành-Quãng Ngãi.</t>
  </si>
  <si>
    <t>Trần Văn Chín</t>
  </si>
  <si>
    <t>GD7511001303219</t>
  </si>
  <si>
    <t>hgđ, Xã Hành Dũng-Huyện Nghĩa Hành-Quãng Ngãi.</t>
  </si>
  <si>
    <t>Lê Tấn Cư</t>
  </si>
  <si>
    <t>BT4511000106501</t>
  </si>
  <si>
    <t>đại an đông 2, Xã Hành Thuận-Huyện Nghĩa Hành-Quãng Ngãi.</t>
  </si>
  <si>
    <t>Nguyễn Văn Cảnh</t>
  </si>
  <si>
    <t>HN4511000120912</t>
  </si>
  <si>
    <t>Xã Hành Dũng-Huyện Nghĩa Hành-Quãng Ngãi.</t>
  </si>
  <si>
    <t>HGĐ, Xã Hành Dũng-Huyện Nghĩa Hành-Quãng Ngãi.</t>
  </si>
  <si>
    <t>Phan Tấn Tiến</t>
  </si>
  <si>
    <t>GD7511000300658</t>
  </si>
  <si>
    <t>Lâm Thị Phương</t>
  </si>
  <si>
    <t>GD7511000700211</t>
  </si>
  <si>
    <t>hgđ, Thị trấn Chợ Chùa-Huyện Nghĩa Hành-Quãng Ngãi.</t>
  </si>
  <si>
    <t>Nguyễn Thị Thanh Tuyền</t>
  </si>
  <si>
    <t>GD7511001303745</t>
  </si>
  <si>
    <t>HGD Xã Hành Dũng-Huyện Nghĩa Hành-Quãng Ngãi.</t>
  </si>
  <si>
    <t>Đoàn Thị Kim Loan</t>
  </si>
  <si>
    <t>GD7511001304191</t>
  </si>
  <si>
    <t>Xã Hành Đức-Huyện Nghĩa Hành-Quãng Ngãi.</t>
  </si>
  <si>
    <t>Huỳnh Thị Hồng</t>
  </si>
  <si>
    <t>BT4511000107203</t>
  </si>
  <si>
    <t>51174</t>
  </si>
  <si>
    <t>Nguyễn Thị Tâm</t>
  </si>
  <si>
    <t>GD7511001301950</t>
  </si>
  <si>
    <t>hgđ, Xã Hành Trung-Huyện Nghĩa Hành-Quãng Ngãi.</t>
  </si>
  <si>
    <t>Huỳnh Thị Lợi</t>
  </si>
  <si>
    <t>BT4511000106472</t>
  </si>
  <si>
    <t>Xã Hành Thuận-Huyện Nghĩa Hành-Quãng Ngãi.</t>
  </si>
  <si>
    <t>Nguyễn Hoàng</t>
  </si>
  <si>
    <t>BT4511000107922</t>
  </si>
  <si>
    <t>Trần Như Nguyệt</t>
  </si>
  <si>
    <t>CN6511002500056</t>
  </si>
  <si>
    <t>11 B1 TRƯỜNG THPT NGUYỄN CÔNG PHƯƠNG</t>
  </si>
  <si>
    <t>Đinh Rin</t>
  </si>
  <si>
    <t>BT4510900100969</t>
  </si>
  <si>
    <t>51164</t>
  </si>
  <si>
    <t>Diên sơn, Xã Long Sơn-Huyện Minh Long-Quãng Ngãi.</t>
  </si>
  <si>
    <t>Lê Thị Thu Thủy</t>
  </si>
  <si>
    <t>HC7510901300002</t>
  </si>
  <si>
    <t>51007</t>
  </si>
  <si>
    <t>Phạm Nguyễn Hoàng Hải</t>
  </si>
  <si>
    <t>TE1510900100173</t>
  </si>
  <si>
    <t>Nguyễn Đức Vinh</t>
  </si>
  <si>
    <t>DN7510103600620</t>
  </si>
  <si>
    <t>51014</t>
  </si>
  <si>
    <t>Đinh Văn Được</t>
  </si>
  <si>
    <t>TE1510700004958</t>
  </si>
  <si>
    <t>Đinh Văn Thịnh</t>
  </si>
  <si>
    <t>TE1511000705634</t>
  </si>
  <si>
    <t>30/03/2014</t>
  </si>
  <si>
    <t>Nguyễn Thị Mỹ Trang</t>
  </si>
  <si>
    <t>GD7620102400163</t>
  </si>
  <si>
    <t>62024</t>
  </si>
  <si>
    <t>Hgd Phường Lê Lợi -Thành phố Kon Tum-Kom Tum</t>
  </si>
  <si>
    <t>biều qua, Xã Long Sơn-Huyện Minh Long-Quãng Ngãi.</t>
  </si>
  <si>
    <t>Biều qua, Xã Long Sơn-Huyện Minh Long-Quãng Ngãi.</t>
  </si>
  <si>
    <t>châu sơn, Xã Long Sơn-Huyện Minh Long-Quãng Ngãi.</t>
  </si>
  <si>
    <t>công ty TNHH MTV Mai Linh, Quãng Ngãi.</t>
  </si>
  <si>
    <t>Nguyễn Thị Hoa</t>
  </si>
  <si>
    <t>GD7740600507051</t>
  </si>
  <si>
    <t>74028</t>
  </si>
  <si>
    <t>Nguyễn Thị Kim Tiền</t>
  </si>
  <si>
    <t>DN7660183600003</t>
  </si>
  <si>
    <t>66003</t>
  </si>
  <si>
    <t>Dương Thị Hạnh</t>
  </si>
  <si>
    <t>GD7640190203034</t>
  </si>
  <si>
    <t>64013</t>
  </si>
  <si>
    <t>Trần Phạm Nguyễn</t>
  </si>
  <si>
    <t>TE1510000417220</t>
  </si>
  <si>
    <t>51047</t>
  </si>
  <si>
    <t>hải ninh, Xã Bình Thạnh-Huyện Bình Sơn-Quãng Ngãi.</t>
  </si>
  <si>
    <t>Hồ Thị Vân</t>
  </si>
  <si>
    <t>HN4511000114699</t>
  </si>
  <si>
    <t>11/02/2014</t>
  </si>
  <si>
    <t>Cao Thị Bảy</t>
  </si>
  <si>
    <t>GD7511001304526</t>
  </si>
  <si>
    <t>51040</t>
  </si>
  <si>
    <t>Xã Hành Tín Tây-Huyện Nghĩa Hành-Quãng Ngãi.</t>
  </si>
  <si>
    <t>hgđ, Xã Hành Đức-Huyện Nghĩa Hành-Quãng Ngãi.</t>
  </si>
  <si>
    <t>Nguyễn Thị Mỹ Hạnh</t>
  </si>
  <si>
    <t>GD7511001303855</t>
  </si>
  <si>
    <t>Nguyễn Thị Dũng</t>
  </si>
  <si>
    <t>GD7511001301453</t>
  </si>
  <si>
    <t>Xã Hành Nhân-Huyện Nghĩa Hành-Quãng Ngãi.</t>
  </si>
  <si>
    <t>hgđ, Xã Hành Đức-Huyện Nghĩa Hành-Quãng Ngãi., Xã Hành Đức-Huyện Nghĩa Hành-Quãng Ngãi.</t>
  </si>
  <si>
    <t>Mai Thị Ngọc Khiêm</t>
  </si>
  <si>
    <t>GD7511000301037</t>
  </si>
  <si>
    <t>Trung Mỹ, Xã Hành Dũng-Huyện Nghĩa Hành-Quãng Ngãi.</t>
  </si>
  <si>
    <t>Nguyễn Tùng</t>
  </si>
  <si>
    <t>HN4511000114545</t>
  </si>
  <si>
    <t>kỳ thọ nam 2, Xã Hành Đức-Huyện Nghĩa Hành-Quãng Ngãi.</t>
  </si>
  <si>
    <t>Nguyễn Hồ Thị Kim Anh</t>
  </si>
  <si>
    <t>GD7511001303924</t>
  </si>
  <si>
    <t>Nguyễn Thị Hòa</t>
  </si>
  <si>
    <t>HN4511000115543</t>
  </si>
  <si>
    <t>51173</t>
  </si>
  <si>
    <t>Đồng Vinh, Xã Hành Nhân-Huyện Nghĩa Hành-Quãng Ngãi.</t>
  </si>
  <si>
    <t>Bùi Thị Diên</t>
  </si>
  <si>
    <t>GD7511001100386</t>
  </si>
  <si>
    <t>51071</t>
  </si>
  <si>
    <t>Lê Nguyễn Băng Tuyền</t>
  </si>
  <si>
    <t>CH7511001600043</t>
  </si>
  <si>
    <t>trường THCS hành tín đông, Xã Hành Tín Đông-Huyện Nghĩa Hành-Quãng Ngãi.</t>
  </si>
  <si>
    <t>Châu Thị Cẩm Dung</t>
  </si>
  <si>
    <t>GD7511000700781</t>
  </si>
  <si>
    <t>Trần Thị Hồng Linh</t>
  </si>
  <si>
    <t>CH7511000900060</t>
  </si>
  <si>
    <t>Xã Hành Minh-Huyện Nghĩa Hành-Quãng Ngãi.</t>
  </si>
  <si>
    <t>Nguyễn Thị Bích Lệ</t>
  </si>
  <si>
    <t>HN4511000114757</t>
  </si>
  <si>
    <t>Hồ Miên</t>
  </si>
  <si>
    <t>BT4511000107303</t>
  </si>
  <si>
    <t>xuân vinh, Xã Hành Đức-Huyện Nghĩa Hành-Quãng Ngãi.</t>
  </si>
  <si>
    <t>Đinh Thị Lệ Huyền</t>
  </si>
  <si>
    <t>GD7511000500528</t>
  </si>
  <si>
    <t>Nguyễn Thị Bé Huyền</t>
  </si>
  <si>
    <t>HN4511000114620</t>
  </si>
  <si>
    <t>Phạm Thị Thu Ngân</t>
  </si>
  <si>
    <t>HS7511001800217</t>
  </si>
  <si>
    <t>4d trường th hành trung, Huyện Nghĩa Hành-Quãng Ngãi.</t>
  </si>
  <si>
    <t>Ngô Thanh Sơn</t>
  </si>
  <si>
    <t>HN4511000114065</t>
  </si>
  <si>
    <t>tịnh phú nam, Xã Hành Minh-Huyện Nghĩa Hành-Quãng Ngãi.</t>
  </si>
  <si>
    <t>Lê Thị Thúy Hằng</t>
  </si>
  <si>
    <t>GD7511000700858</t>
  </si>
  <si>
    <t>Hồ Thị Hòa</t>
  </si>
  <si>
    <t>GD7511001304662</t>
  </si>
  <si>
    <t>Trần Thị Ngọc Lan</t>
  </si>
  <si>
    <t>GD7511000801148</t>
  </si>
  <si>
    <t>HGĐ, Xã Hành Nhân-Huyện Nghĩa Hành-Quãng Ngãi.</t>
  </si>
  <si>
    <t>Trần Thị Thu Khẩn</t>
  </si>
  <si>
    <t>GD7511000300957</t>
  </si>
  <si>
    <t>Xã Hành Dũng-Huyện Nghĩa Hành-Quãng Ngãi., Xã Hành Dũng-Huyện Nghĩa Hành-Quãng Ngãi.</t>
  </si>
  <si>
    <t>Mai Em</t>
  </si>
  <si>
    <t>GD7511000900658</t>
  </si>
  <si>
    <t>HGĐ, Xã Hành Thiện-Huyện Nghĩa Hành-Quãng Ngãi.</t>
  </si>
  <si>
    <t>Nguyễn Lê Minh</t>
  </si>
  <si>
    <t>BT4511000108455</t>
  </si>
  <si>
    <t>phú thọ, Xã Hành Tín Tây-Huyện Nghĩa Hành-Quãng Ngãi.</t>
  </si>
  <si>
    <t>Đinh Thị Bin</t>
  </si>
  <si>
    <t>HN4510900610976</t>
  </si>
  <si>
    <t>Xã Long Sơn-Huyện Minh Long-Quãng Ngãi.</t>
  </si>
  <si>
    <t>22/4/2014</t>
  </si>
  <si>
    <t>Phú vinh tây, Thị trấn Chợ Chùa-Huyện Nghĩa Hành-Quãng Ngãi.</t>
  </si>
  <si>
    <t>Nguyễn Lợi</t>
  </si>
  <si>
    <t>BT4511000107062</t>
  </si>
  <si>
    <t>24/4/2014</t>
  </si>
  <si>
    <t>Đinh Thị Tân</t>
  </si>
  <si>
    <t>HN4511000117764</t>
  </si>
  <si>
    <t>Bùi Thị Bích Thảo</t>
  </si>
  <si>
    <t>GD7511001303962</t>
  </si>
  <si>
    <t>Xã Hành Tín Đông-Huyện Nghĩa Hành-Quãng Ngãi.</t>
  </si>
  <si>
    <t>hgđ, Xã Hành Phước-Huyện Nghĩa Hành-Quãng Ngãi.</t>
  </si>
  <si>
    <t>hcn, Xã Hành Minh-Huyện Nghĩa Hành-Quãng Ngãi.</t>
  </si>
  <si>
    <t>HGĐ, Xã Hành Tín Tây-Huyện Nghĩa Hành-Quãng Ngãi.</t>
  </si>
  <si>
    <t>Tình Phú nam, Xã Hành Minh-Huyện Nghĩa Hành-Quãng Ngãi.</t>
  </si>
  <si>
    <t>Dương Thị Liễu</t>
  </si>
  <si>
    <t>BT4511000106872</t>
  </si>
  <si>
    <t>Phan Thị Tòa</t>
  </si>
  <si>
    <t>GD7511001301247</t>
  </si>
  <si>
    <t>HGĐ, Thị trấn Chợ Chùa-Huyện Nghĩa Hành-Quãng Ngãi.</t>
  </si>
  <si>
    <t>Bùi Thị Thúy Vy</t>
  </si>
  <si>
    <t>GD7511000100149</t>
  </si>
  <si>
    <t>HGD Xã Hành Minh-Huyện Nghĩa Hành-Quãng Ngãi.</t>
  </si>
  <si>
    <t>Bùi Thị Hoa</t>
  </si>
  <si>
    <t>GD7511001303120</t>
  </si>
  <si>
    <t>HGD,long bàn bắc- Xã Hành Minh-Huyện Nghĩa Hành-Quãng Ngãi.</t>
  </si>
  <si>
    <t>51172</t>
  </si>
  <si>
    <t>Võ Thị Em</t>
  </si>
  <si>
    <t>GD7511000301014</t>
  </si>
  <si>
    <t>Phạm Thị Hạnh</t>
  </si>
  <si>
    <t>GD7511001304589</t>
  </si>
  <si>
    <t>Đinh Thị Đào</t>
  </si>
  <si>
    <t>HN4511000120751</t>
  </si>
  <si>
    <t>trung mỹ, Xã Hành Dũng-Huyện Nghĩa Hành-Quãng Ngãi.</t>
  </si>
  <si>
    <t>Huỳnh Thị Phượng</t>
  </si>
  <si>
    <t>GD7511001304260</t>
  </si>
  <si>
    <t>Võ Thị Mười</t>
  </si>
  <si>
    <t>HN4511000121540</t>
  </si>
  <si>
    <t>hiệp phổ nam, Xã Hành Trung, Huyện Nghĩa Hành-Quãng Ngãi.</t>
  </si>
  <si>
    <t>Phạm Thị Minh Tâm</t>
  </si>
  <si>
    <t>GD7511000900603</t>
  </si>
  <si>
    <t>Trần Thị Thẫm</t>
  </si>
  <si>
    <t>GD7511000301008</t>
  </si>
  <si>
    <t>Ngô Thị Như Hiếu</t>
  </si>
  <si>
    <t>HN4511000116136</t>
  </si>
  <si>
    <t>Phùng Thị Lan</t>
  </si>
  <si>
    <t>GD7440302410008</t>
  </si>
  <si>
    <t>44002</t>
  </si>
  <si>
    <t>HGD xã lê hóa, Huyện Tuyên Hóa-Quảng Bình</t>
  </si>
  <si>
    <t>Trần Miên</t>
  </si>
  <si>
    <t>BT4511000106613</t>
  </si>
  <si>
    <t>Hiệp phổ tây, Xã Hành Trung-Huyện Nghĩa Hành-Quãng Ngãi.</t>
  </si>
  <si>
    <t>Nguyễn Thị Nghề</t>
  </si>
  <si>
    <t>BT4511000106300</t>
  </si>
  <si>
    <t>Võ Thị Dung</t>
  </si>
  <si>
    <t>HT5510000700232</t>
  </si>
  <si>
    <t>Huyện ủy Nghĩa Hành, Thị trấn Chợ Chùa-Huyện Nghĩa Hành-Quãng Ngãi.</t>
  </si>
  <si>
    <t>hgđ, Xã Hành Dũng-Huyện Nghĩa Hành-Quãng Ngãi., Xã Hành Dũng-Huyện Nghĩa Hành-Quãng Ngãi.</t>
  </si>
  <si>
    <t>Nguyễn Thị Mỹ Hoa</t>
  </si>
  <si>
    <t>HC7511000300029</t>
  </si>
  <si>
    <t>Nguyễn Thị Kim Cương</t>
  </si>
  <si>
    <t>GD7511000301003</t>
  </si>
  <si>
    <t>Nguyễn Thị Như Ý</t>
  </si>
  <si>
    <t>CH7511004100003</t>
  </si>
  <si>
    <t>trường mầm non hành minh</t>
  </si>
  <si>
    <t>Vạn Xuân 2, Xã Hành Thiện-Huyện Nghĩa Hành-Quãng Ngãi.</t>
  </si>
  <si>
    <t>Huỳnh Văn May</t>
  </si>
  <si>
    <t>HN4511000117202</t>
  </si>
  <si>
    <t>Phú Lâm đông, Xã Hành Thiện-Huyện Nghĩa Hành-Quãng Ngãi.</t>
  </si>
  <si>
    <t>Huỳnh Thị Tuyến</t>
  </si>
  <si>
    <t>CN6511000501073</t>
  </si>
  <si>
    <t>hcn, Thị trấn Chợ Chùa-Huyện Nghĩa Hành-Quãng Ngãi.</t>
  </si>
  <si>
    <t>Nguyễn Thị Thu Yến</t>
  </si>
  <si>
    <t>GD7511001304221</t>
  </si>
  <si>
    <t>Võ Duy Hân</t>
  </si>
  <si>
    <t>BT4511000106456</t>
  </si>
  <si>
    <t>Lương Thị Duyên</t>
  </si>
  <si>
    <t>GD7511000400608</t>
  </si>
  <si>
    <t>HGĐ, Xã Hành Trung-Huyện Nghĩa Hành-Quãng Ngãi.</t>
  </si>
  <si>
    <t>Nguyễn Thị Lai</t>
  </si>
  <si>
    <t>HN4511000113218</t>
  </si>
  <si>
    <t>phú vinh đông, Thị trấn Chợ Chùa-Huyện Nghĩa Hành-Quãng Ngãi.</t>
  </si>
  <si>
    <t>Võ Văn Quyên</t>
  </si>
  <si>
    <t>TQ7971917164667</t>
  </si>
  <si>
    <t>hgđ, Xã Hành Nhân-Huyện Nghĩa Hành-Quãng Ngãi.</t>
  </si>
  <si>
    <t>hcn, Xã Hành Đức-Huyện Nghĩa Hành-Quãng Ngãi.</t>
  </si>
  <si>
    <t>Huỳnh Thị Cẩm Hạnh</t>
  </si>
  <si>
    <t>GD7511000600684</t>
  </si>
  <si>
    <t>HGĐ, Xã Hành Đức-Huyện Nghĩa Hành-Quãng Ngãi.</t>
  </si>
  <si>
    <t>Võ Thị Bích Thủy</t>
  </si>
  <si>
    <t>GD7511000801277</t>
  </si>
  <si>
    <t>Võ Thị Ái Loan</t>
  </si>
  <si>
    <t>GD7511000801213</t>
  </si>
  <si>
    <t>Xã Hành Phước-Huyện Nghĩa Hành-Quãng Ngãi., Huyện Nghĩa Hành-Quãng Ngãi.</t>
  </si>
  <si>
    <t>Phạm Thị Khiêm</t>
  </si>
  <si>
    <t>CN6511000600730</t>
  </si>
  <si>
    <t>GD7511000301135</t>
  </si>
  <si>
    <t>Đỗ Thị Quảng</t>
  </si>
  <si>
    <t>BT4511000105902</t>
  </si>
  <si>
    <t>Hiệp phổ bắc, Xã Hành Trung-Huyện Nghĩa Hành-Quãng Ngãi.</t>
  </si>
  <si>
    <t>Vũ Phạm Thùy Dương</t>
  </si>
  <si>
    <t>GD7511001305003</t>
  </si>
  <si>
    <t>hgđ, Xã Hành Thiện-Huyện Nghĩa Hành-Quãng Ngãi.</t>
  </si>
  <si>
    <t>Nguyễn Thị Dung</t>
  </si>
  <si>
    <t>HN4511000114114</t>
  </si>
  <si>
    <t>Nguyễn Quang</t>
  </si>
  <si>
    <t>BT4511000107040</t>
  </si>
  <si>
    <t>Phan Tấn Anh</t>
  </si>
  <si>
    <t>GD7511001400161</t>
  </si>
  <si>
    <t>Xã Hành Trung-Huyện Nghĩa Hành-Quãng Ngãi.</t>
  </si>
  <si>
    <t>Trương Thị Xuân Lự</t>
  </si>
  <si>
    <t>KC7511000100172</t>
  </si>
  <si>
    <t>Huỳnh Thị Liên</t>
  </si>
  <si>
    <t>HN4511000116650</t>
  </si>
  <si>
    <t>Nguyễn Thị Thúy</t>
  </si>
  <si>
    <t>GD7511000201116</t>
  </si>
  <si>
    <t>Nguyễn Thị Hậu</t>
  </si>
  <si>
    <t>GD7511000700868</t>
  </si>
  <si>
    <t>Nguyễn Thị Muộn</t>
  </si>
  <si>
    <t>GD7511001400039</t>
  </si>
  <si>
    <t>Mai Phương</t>
  </si>
  <si>
    <t>BT4511000105805</t>
  </si>
  <si>
    <t>Nguyễn Thị Mỹ Thức</t>
  </si>
  <si>
    <t>GD7511000400717</t>
  </si>
  <si>
    <t>Phan Văn Trí</t>
  </si>
  <si>
    <t>HN4511000115153</t>
  </si>
  <si>
    <t>Chế Thị Thu Huệ</t>
  </si>
  <si>
    <t>GD7511000700899</t>
  </si>
  <si>
    <t>Nguyễn Thảo</t>
  </si>
  <si>
    <t>HN4511000121669</t>
  </si>
  <si>
    <t>Hoàng Văn Bé</t>
  </si>
  <si>
    <t>HN4511000118590</t>
  </si>
  <si>
    <t>hòa thọ, Xã Hành Phước-Huyện Nghĩa Hành-Quãng Ngãi.</t>
  </si>
  <si>
    <t>Nguyễn Thị Thanh Tùng</t>
  </si>
  <si>
    <t>BT4511000107420</t>
  </si>
  <si>
    <t>Nguyễn Thị Mai Hạnh</t>
  </si>
  <si>
    <t>HT5510000700684</t>
  </si>
  <si>
    <t>Đoàn Thị Tư</t>
  </si>
  <si>
    <t>BT4511000108594</t>
  </si>
  <si>
    <t>Nguyễn Thị Hai</t>
  </si>
  <si>
    <t>GD7511001304426</t>
  </si>
  <si>
    <t>hgđ, Xã Hành Trung-Huyện Nghĩa Hành-Quãng Ngãi., Huyện Nghĩa Hành-Quãng Ngãi.</t>
  </si>
  <si>
    <t>Trịnh Thị Toan</t>
  </si>
  <si>
    <t>BT4511000100205</t>
  </si>
  <si>
    <t>Nguyễn Tam</t>
  </si>
  <si>
    <t>HN4511000116917</t>
  </si>
  <si>
    <t>Vạn Xuân 1,, Xã Hành Thiện-Huyện Nghĩa Hành-Quãng Ngãi.</t>
  </si>
  <si>
    <t>Nguyễn Thị Quyên</t>
  </si>
  <si>
    <t>GD7511000600838</t>
  </si>
  <si>
    <t>Đinh Thị Điệp</t>
  </si>
  <si>
    <t>GD7511001305400</t>
  </si>
  <si>
    <t>Lưu Thị Thanh</t>
  </si>
  <si>
    <t>GD7511001304450</t>
  </si>
  <si>
    <t>Tiêu Thị Mỹ Hạnh</t>
  </si>
  <si>
    <t>GD7511000500595</t>
  </si>
  <si>
    <t>Nguyễn Thị Huyền</t>
  </si>
  <si>
    <t>GD7511001400019</t>
  </si>
  <si>
    <t>Đoàn Thị Kim Tuyến</t>
  </si>
  <si>
    <t>GD7511001304303</t>
  </si>
  <si>
    <t>Hgd hành nhân,huyện Nghĩa Hành-Quãng Ngãi., Thị trấn Chợ Chùa-Huyện Nghĩa Hành-Quãng Ngãi., Xã Hành Nhân-Huyện Nghĩa Hành-Quãng Ngãi.</t>
  </si>
  <si>
    <t>Phan Thị Xuân Hương</t>
  </si>
  <si>
    <t>GD7511000100159</t>
  </si>
  <si>
    <t>HGĐ, Xã Hành Minh-Huyện Nghĩa Hành-Quãng Ngãi.</t>
  </si>
  <si>
    <t>hiệp phổ trung, Xã Hành Trung-Huyện Nghĩa Hành-Quãng Ngãi.</t>
  </si>
  <si>
    <t>Điệp Tấn Hưng</t>
  </si>
  <si>
    <t>BT4511000106564</t>
  </si>
  <si>
    <t>Kỳ Thọ nam 2, Xã Hành Đức-Huyện Nghĩa Hành-Quãng Ngãi.</t>
  </si>
  <si>
    <t>Nguyễn Thị Lụa</t>
  </si>
  <si>
    <t>HN4511000115535</t>
  </si>
  <si>
    <t>đồng  vinh, Xã Hành Nhân-Huyện Nghĩa Hành-Quãng Ngãi.</t>
  </si>
  <si>
    <t>Bùi Thị Vi Na</t>
  </si>
  <si>
    <t>GD7511000301090</t>
  </si>
  <si>
    <t>hgđ  hành dũng, Huyện Nghĩa Hành-Quãng Ngãi.</t>
  </si>
  <si>
    <t>Nguyễn Hiếu</t>
  </si>
  <si>
    <t>BT4511000108923</t>
  </si>
  <si>
    <t>mỹ hưng, Xã Hành Thịnh-Huyện Nghĩa Hành-Quãng Ngãi.</t>
  </si>
  <si>
    <t>Võ Thị Tố Nở</t>
  </si>
  <si>
    <t>GD7511001304641</t>
  </si>
  <si>
    <t>Nguyễn Sơn Hà</t>
  </si>
  <si>
    <t>GD7511001304924</t>
  </si>
  <si>
    <t>Phú Lâm tây, Xã Hành Thiện-Huyện Nghĩa Hành-Quãng Ngãi.</t>
  </si>
  <si>
    <t>Trần Thị Tình</t>
  </si>
  <si>
    <t>HN4510900612191</t>
  </si>
  <si>
    <t>Đinh Thị Hồng</t>
  </si>
  <si>
    <t>HN4510900610830</t>
  </si>
  <si>
    <t>Biều Qua- Long Sơn-Minh Long</t>
  </si>
  <si>
    <t>Đinh Thị Phước</t>
  </si>
  <si>
    <t>HN4510900611092</t>
  </si>
  <si>
    <t>biều qua,long sơn,Huyện Minh Long-Quãng Ngãi.</t>
  </si>
  <si>
    <t>Phạm Thị Nĩa</t>
  </si>
  <si>
    <t>HN4511300152080</t>
  </si>
  <si>
    <t>51189</t>
  </si>
  <si>
    <t>Nước Lang, Xã Ba Dinh-Huyện Ba Tơ-Quãng Ngãi.</t>
  </si>
  <si>
    <t>Đinh Thị Hôn</t>
  </si>
  <si>
    <t>HN4510900609995</t>
  </si>
  <si>
    <t>yên ngựa, Xã Long Sơn-Huyện Minh Long-Quãng Ngãi.</t>
  </si>
  <si>
    <t>Phan Thị Liễu</t>
  </si>
  <si>
    <t>TQ7971917213410</t>
  </si>
  <si>
    <t>Phan Thị Phúc</t>
  </si>
  <si>
    <t>DN7640200400414</t>
  </si>
  <si>
    <t>64003</t>
  </si>
  <si>
    <t>NHÀ MÁY ĐƯỜNG AN KHÊ</t>
  </si>
  <si>
    <t>Nguyễn Thị Bé Liên</t>
  </si>
  <si>
    <t>GD7511001305703</t>
  </si>
  <si>
    <t>Võ Thi Thu Tiên</t>
  </si>
  <si>
    <t>CN6511000501359</t>
  </si>
  <si>
    <t>Lê Thị Thanh Hồng</t>
  </si>
  <si>
    <t>HN4511000116033</t>
  </si>
  <si>
    <t>kim thành thượng, Xã Hành Nhân-Huyện Nghĩa Hành-Quãng Ngãi.</t>
  </si>
  <si>
    <t>Nguyễn Thị Kim Luyến</t>
  </si>
  <si>
    <t>GD7511001400027</t>
  </si>
  <si>
    <t>Lò Thị Điểm</t>
  </si>
  <si>
    <t>GD7511001305349</t>
  </si>
  <si>
    <t>hgđ hành nhân, Huyện Nghĩa Hành-Quãng Ngãi.</t>
  </si>
  <si>
    <t>Tiêu Thị Mỹ Nữ</t>
  </si>
  <si>
    <t>GD7511001305778</t>
  </si>
  <si>
    <t>kỳ thọ nam I, Xã Hành Đức-Huyện Nghĩa Hành-Quãng Ngãi.</t>
  </si>
  <si>
    <t>Lê Đôn</t>
  </si>
  <si>
    <t>BT4511000108551</t>
  </si>
  <si>
    <t>long bàn nam-, Xã Hành Minh-Huyện Nghĩa Hành-Quãng Ngãi.</t>
  </si>
  <si>
    <t>Nguyễn Lâm Vân Anh</t>
  </si>
  <si>
    <t>CH7511003400041</t>
  </si>
  <si>
    <t>TRẦN  Hưng ĐẠO, Quãng Ngãi.</t>
  </si>
  <si>
    <t>Nguyễn Hùng</t>
  </si>
  <si>
    <t>CN6511000501218</t>
  </si>
  <si>
    <t>Điệp Trung</t>
  </si>
  <si>
    <t>BT4511000108070</t>
  </si>
  <si>
    <t>Trịnh Thị Lan</t>
  </si>
  <si>
    <t>GD7511001306001</t>
  </si>
  <si>
    <t>Nguyễn Thị Thương</t>
  </si>
  <si>
    <t>CN6511001100295</t>
  </si>
  <si>
    <t>hộ cận nghèo xã hành minh, Xã Hành Minh-Huyện Nghĩa Hành-Quãng Ngãi.</t>
  </si>
  <si>
    <t>Nguyễn Văn Trung</t>
  </si>
  <si>
    <t>CH7511000200041</t>
  </si>
  <si>
    <t>trường THPT số 1 NH, Huyện Nghĩa Hành - Tỉnh Quảng Ngãi, Thị trấn Chợ Chùa-Huyện Nghĩa Hành-Quãng Ngãi.</t>
  </si>
  <si>
    <t>Lê Có</t>
  </si>
  <si>
    <t>BT4511000108362</t>
  </si>
  <si>
    <t>Tân Phú 1, Xã Hành Tín Tây-Huyện Nghĩa Hành-Quãng Ngãi.</t>
  </si>
  <si>
    <t>Đoàn Xe</t>
  </si>
  <si>
    <t>TC7511000100666</t>
  </si>
  <si>
    <t>Lê Thị Lan</t>
  </si>
  <si>
    <t>GD7511001301332</t>
  </si>
  <si>
    <t>hgđThị trấn Chợ Chùa-Huyện Nghĩa Hành-Quãng Ngãi.</t>
  </si>
  <si>
    <t>51016</t>
  </si>
  <si>
    <t>Đinh Thị Phương</t>
  </si>
  <si>
    <t>HN4510900611129</t>
  </si>
  <si>
    <t>biều qua, Huyện Minh Long-Quãng Ngãi.</t>
  </si>
  <si>
    <t>hiệp phổ nam, Xã Hành Trung-Huyện Nghĩa Hành-Quãng Ngãi.</t>
  </si>
  <si>
    <t>hcn, Xã Hành Tín Tây-Huyện Nghĩa Hành-Quãng Ngãi.</t>
  </si>
  <si>
    <t>an tân, Xã Hành Dũng-Huyện Nghĩa Hành-Quãng Ngãi.</t>
  </si>
  <si>
    <t>TN hộ gia đình phường dĩ an _0906456175, Huyện Dĩ An-Bình Dương</t>
  </si>
  <si>
    <t>kì thọ nam 1, Xã Hành Đức-Huyện Nghĩa Hành-Quãng Ngãi.</t>
  </si>
  <si>
    <t>Xã Cư ÊBur-Thành phố Buôn Ma Thuột-Đắc Lắk</t>
  </si>
  <si>
    <t>hgđ phường Diên Hồng- Pleiku -Gia  Lai, Phường Diên Hồng-Thành phố Pleiku-Gia Lai</t>
  </si>
  <si>
    <t>TỪ NĂM 2014 ĐẾN THÁNG 09 NĂM 2019</t>
  </si>
  <si>
    <t xml:space="preserve">DANH SÁCH BỆNH NHÂN CHÊNH LỆCH TIỀN % BỆNH NHÂN CHI TRẢ </t>
  </si>
  <si>
    <t>NGUYỄN THỊ ĐÔNG</t>
  </si>
  <si>
    <t>NGUYỄN LÊ XUÂN TRANG</t>
  </si>
  <si>
    <t>NGUYỄN PHÚC</t>
  </si>
  <si>
    <t>NGUYỄN THỊ MINH TÂM</t>
  </si>
  <si>
    <t>LÊ VĂN THẢO</t>
  </si>
  <si>
    <t>HUỲNH THỊ ĐÀO</t>
  </si>
  <si>
    <t>TRẦN THỊ NGA</t>
  </si>
  <si>
    <t>PHẠM LAI</t>
  </si>
  <si>
    <t>NGUYỄN THỊ ĐÀO</t>
  </si>
  <si>
    <t>NGUYỄN THỊ DIỄN</t>
  </si>
  <si>
    <t>VÕ THỊ NHƯ QUỲNH</t>
  </si>
  <si>
    <t>NGUYỄN THỊ MAI</t>
  </si>
  <si>
    <t>LÊ NGỌC KIỆT</t>
  </si>
  <si>
    <t>PHẠM THỊ HOA</t>
  </si>
  <si>
    <t>PHAN TIẾN CHÁNH</t>
  </si>
  <si>
    <t>LÊ LỘC</t>
  </si>
  <si>
    <t>NGUYỄN THỊ ÉN</t>
  </si>
  <si>
    <t>NGUYỄN THỊ LỆ</t>
  </si>
  <si>
    <t>TRỊNH THỊ VÂN</t>
  </si>
  <si>
    <t>NGUYỄN THỊ KIM LINH</t>
  </si>
  <si>
    <t>NGUYỄN THỊ THIẾT</t>
  </si>
  <si>
    <t>NGUYỄN THANH BÌNH</t>
  </si>
  <si>
    <t>NGUYỄN THỊ THANH TUYỀN</t>
  </si>
  <si>
    <t>ĐỒNG THỊ HỒ</t>
  </si>
  <si>
    <t>NGUYỄN THỊ HẢI ĐƯỜNG</t>
  </si>
  <si>
    <t>BÙI THỊ THẢO</t>
  </si>
  <si>
    <t>LÊ THỊ HOA</t>
  </si>
  <si>
    <t>NGUYỄN THỊ THU HÀ</t>
  </si>
  <si>
    <t>TRỊNH THỊ XUÂN BỈ</t>
  </si>
  <si>
    <t>NGUYỄN TRẦN TẤN DANH</t>
  </si>
  <si>
    <t>NGUYỄN THỊ CHÍN</t>
  </si>
  <si>
    <t>VÕ THỊ THU DIỄM</t>
  </si>
  <si>
    <t>NGUYỄN THỊ MINH</t>
  </si>
  <si>
    <t>TRẦN THỊ HẠNH</t>
  </si>
  <si>
    <t>NGUYỄN HÙNG</t>
  </si>
  <si>
    <t>PHẠM THANH</t>
  </si>
  <si>
    <t>NGUYỄN THỊ MINH NGUYỆT</t>
  </si>
  <si>
    <t>LÊ CỌT</t>
  </si>
  <si>
    <t>TRẦN THỊ DUNG</t>
  </si>
  <si>
    <t>NGUYỄN THỊ SƯƠNG</t>
  </si>
  <si>
    <t>NGUYỄN THỊ LAN</t>
  </si>
  <si>
    <t>LÊ THỊ BẢY</t>
  </si>
  <si>
    <t>PHẠM THỊ THÚY</t>
  </si>
  <si>
    <t>VÕ THỊ ĐÀO</t>
  </si>
  <si>
    <t>LÊ THỊ THU</t>
  </si>
  <si>
    <t>NGUYỄN THỊ CẨM THÚY</t>
  </si>
  <si>
    <t>ĐOÀN THỊ ĐƯỢC</t>
  </si>
  <si>
    <t>TRƯƠNG VĂN TÙNG</t>
  </si>
  <si>
    <t>VÕ THỊ TÂM</t>
  </si>
  <si>
    <t>NGUYỄN THỊ PHƯỢNG</t>
  </si>
  <si>
    <t>LÊ VĂN HÒA</t>
  </si>
  <si>
    <t>NGUYỄN THỊ PHƯƠNG</t>
  </si>
  <si>
    <t>NGUYỄN VĂN ANH</t>
  </si>
  <si>
    <t>NGUYỄN DƯƠNG HOÀNG</t>
  </si>
  <si>
    <t>NGUYỄN NHI</t>
  </si>
  <si>
    <t>NGUYỄN THỊ HỒNG MI</t>
  </si>
  <si>
    <t>NGUYỄN VĂN TRUNG</t>
  </si>
  <si>
    <t>PHAN THỊ TÒA</t>
  </si>
  <si>
    <t>ĐINH QUANG TÝ</t>
  </si>
  <si>
    <t>TRẦN QUỐC BẢO</t>
  </si>
  <si>
    <t>BÙI ĐÌNH TÁM</t>
  </si>
  <si>
    <t>NGUYỄN THỊ NGUYÊN</t>
  </si>
  <si>
    <t>NGUYỄN THỊ THƯƠNG</t>
  </si>
  <si>
    <t>ĐINH VĂN XUÂN</t>
  </si>
  <si>
    <t>LÊ THỊ MUỘN</t>
  </si>
  <si>
    <t>TRỊNH THỊ KIM</t>
  </si>
  <si>
    <t>LÊ THỊ HỒNG VÂN</t>
  </si>
  <si>
    <t>NGUYỄN THỊ ÁI DIỆP</t>
  </si>
  <si>
    <t>NGUYỄN THỊ ÁI HUYỀN</t>
  </si>
  <si>
    <t>PHAN NGỌC ÁNH</t>
  </si>
  <si>
    <t>NGUYỄN THỊ LỆ HẰNG</t>
  </si>
  <si>
    <t>PHẠM THỊ TRINH</t>
  </si>
  <si>
    <t>NGÔ VĂN HƯNG</t>
  </si>
  <si>
    <t>PHAN HOA</t>
  </si>
  <si>
    <t>NGUYỄN THANH HẢI</t>
  </si>
  <si>
    <t>BÙI VĂN VIỄN</t>
  </si>
  <si>
    <t>TỪ TÂN AN</t>
  </si>
  <si>
    <t>ĐOÀN THỊ THUẤN</t>
  </si>
  <si>
    <t>VÕ DUY HƯNG</t>
  </si>
  <si>
    <t>PHẠM THỊ ANH</t>
  </si>
  <si>
    <t>LƯU TẤN QUANG</t>
  </si>
  <si>
    <t>BÙI THỊ MAI</t>
  </si>
  <si>
    <t>PHAN THỊ CÚC</t>
  </si>
  <si>
    <t>LÊ THỊ MINH HẢI</t>
  </si>
  <si>
    <t>TRƯƠNG THỊ MỸ LỆ</t>
  </si>
  <si>
    <t>TRẦN THỊ LANG</t>
  </si>
  <si>
    <t>NGUYỄN THỊ KIM HƯƠNG</t>
  </si>
  <si>
    <t>HUỲNH VĂN NHƠN</t>
  </si>
  <si>
    <t>NGUYỄN THỊ THU MY</t>
  </si>
  <si>
    <t>ĐOÀN KHẮC QUANG</t>
  </si>
  <si>
    <t>LÊ THỊ VÂN ANH</t>
  </si>
  <si>
    <t>LÊ THỊ SINH</t>
  </si>
  <si>
    <t>LÊ THỊ BÍCH HOA</t>
  </si>
  <si>
    <t>NGÔ MINH ĐỆ</t>
  </si>
  <si>
    <t>PHẠM THỊ MINH TÂN</t>
  </si>
  <si>
    <t>VÕ THỊ XUÂN</t>
  </si>
  <si>
    <t>PHAN THỊ LỆ THỦY</t>
  </si>
  <si>
    <t>DƯƠNG THỊ THU THÚY</t>
  </si>
  <si>
    <t>NGÔ VĂN VINH</t>
  </si>
  <si>
    <t>PHẠM THỊ ĐÀO</t>
  </si>
  <si>
    <t>BÙI THỊ LỆ THU</t>
  </si>
  <si>
    <t>NGUYỄN VĂN LONG</t>
  </si>
  <si>
    <t>TRẦN THỊ LỤC</t>
  </si>
  <si>
    <t>TRỊNH THỊ KIỀU TRÂM</t>
  </si>
  <si>
    <t>PHẠM THỊ CÔNG</t>
  </si>
  <si>
    <t>NGUYỄN THỊ LỆ MY</t>
  </si>
  <si>
    <t>PHẠM NGUYỄN HỮU HÂN</t>
  </si>
  <si>
    <t>19380912</t>
  </si>
  <si>
    <t>19670115</t>
  </si>
  <si>
    <t>19630101</t>
  </si>
  <si>
    <t>19680101</t>
  </si>
  <si>
    <t>19650410</t>
  </si>
  <si>
    <t>19580101</t>
  </si>
  <si>
    <t>19621002</t>
  </si>
  <si>
    <t>19550101</t>
  </si>
  <si>
    <t>19490212</t>
  </si>
  <si>
    <t>19631010</t>
  </si>
  <si>
    <t>19640101</t>
  </si>
  <si>
    <t>19410101</t>
  </si>
  <si>
    <t>19500130</t>
  </si>
  <si>
    <t>19630920</t>
  </si>
  <si>
    <t>19551020</t>
  </si>
  <si>
    <t>19510101</t>
  </si>
  <si>
    <t>19520604</t>
  </si>
  <si>
    <t>19540101</t>
  </si>
  <si>
    <t>19630302</t>
  </si>
  <si>
    <t>19390101</t>
  </si>
  <si>
    <t>19690324</t>
  </si>
  <si>
    <t>19480714</t>
  </si>
  <si>
    <t>GD4515120873113</t>
  </si>
  <si>
    <t>GD4515120875722</t>
  </si>
  <si>
    <t>CN3515120856403</t>
  </si>
  <si>
    <t>CN3515120882626</t>
  </si>
  <si>
    <t>GD4515120860102</t>
  </si>
  <si>
    <t>CN3515120898615</t>
  </si>
  <si>
    <t>GD4511000302751</t>
  </si>
  <si>
    <t>HS4515120868429</t>
  </si>
  <si>
    <t>GD4515121434622</t>
  </si>
  <si>
    <t>GD4515121378946</t>
  </si>
  <si>
    <t>CN3515120894266</t>
  </si>
  <si>
    <t>GD4515120871810</t>
  </si>
  <si>
    <t>TA4515120896562</t>
  </si>
  <si>
    <t>GD4480690402372</t>
  </si>
  <si>
    <t>XK4515121426185</t>
  </si>
  <si>
    <t>HS4515121296503</t>
  </si>
  <si>
    <t>CH4515112004512</t>
  </si>
  <si>
    <t>DN4525216015825</t>
  </si>
  <si>
    <t>GD4515120831220</t>
  </si>
  <si>
    <t>HT3513501001922</t>
  </si>
  <si>
    <t>GD4515120846056</t>
  </si>
  <si>
    <t>GD4515120860646</t>
  </si>
  <si>
    <t>GD4515120838783</t>
  </si>
  <si>
    <t>GD4515120630868</t>
  </si>
  <si>
    <t>GD4515120875569</t>
  </si>
  <si>
    <t>HS4515120644012</t>
  </si>
  <si>
    <t>CN3515120853634</t>
  </si>
  <si>
    <t>HS4515120850457</t>
  </si>
  <si>
    <t>GD4515120860274</t>
  </si>
  <si>
    <t>GD4515120851127</t>
  </si>
  <si>
    <t>DN4515120894326</t>
  </si>
  <si>
    <t>TQ4979731402813</t>
  </si>
  <si>
    <t>DN4515112008471</t>
  </si>
  <si>
    <t>GD4515120851451</t>
  </si>
  <si>
    <t>GD4515120848677</t>
  </si>
  <si>
    <t>GD4515120834211</t>
  </si>
  <si>
    <t>CN3515120853863</t>
  </si>
  <si>
    <t>GD4511001404219</t>
  </si>
  <si>
    <t>GD4515120859697</t>
  </si>
  <si>
    <t>HS4515120870174</t>
  </si>
  <si>
    <t>GD4515120827657</t>
  </si>
  <si>
    <t>GD4515120859017</t>
  </si>
  <si>
    <t>GD4511001402071</t>
  </si>
  <si>
    <t>GD4515120826916</t>
  </si>
  <si>
    <t>GD4511000301392</t>
  </si>
  <si>
    <t>TA4795121604243</t>
  </si>
  <si>
    <t>GD4515120826542</t>
  </si>
  <si>
    <t>GD4515120880963</t>
  </si>
  <si>
    <t>TQ4979732833678</t>
  </si>
  <si>
    <t>GD4515120840133</t>
  </si>
  <si>
    <t>GD4515120887342</t>
  </si>
  <si>
    <t>GD4515120849251</t>
  </si>
  <si>
    <t>GD4515120901337</t>
  </si>
  <si>
    <t>HT3515120846447</t>
  </si>
  <si>
    <t>TA4515120834106</t>
  </si>
  <si>
    <t>GD4515120861273</t>
  </si>
  <si>
    <t>GD4511000302033</t>
  </si>
  <si>
    <t>GD4515120884382</t>
  </si>
  <si>
    <t>GD4515121610156</t>
  </si>
  <si>
    <t>DN4797911319724</t>
  </si>
  <si>
    <t>GD4515120864022</t>
  </si>
  <si>
    <t>GD4515120846864</t>
  </si>
  <si>
    <t>DN4757913214442</t>
  </si>
  <si>
    <t>GD4515120889833</t>
  </si>
  <si>
    <t>GD4511001304586</t>
  </si>
  <si>
    <t>CH4513597000378</t>
  </si>
  <si>
    <t>GD4515120838371</t>
  </si>
  <si>
    <t>DN4515120881253</t>
  </si>
  <si>
    <t>CH4513596015177</t>
  </si>
  <si>
    <t>CH4513596014604</t>
  </si>
  <si>
    <t>DN4797914238106</t>
  </si>
  <si>
    <t>GD4511001200647</t>
  </si>
  <si>
    <t>CH4515112003101</t>
  </si>
  <si>
    <t>GD4511000802525</t>
  </si>
  <si>
    <t>GD4511001308838</t>
  </si>
  <si>
    <t>GD4511001311055</t>
  </si>
  <si>
    <t>CH4515112002713</t>
  </si>
  <si>
    <t>HS4515120845306</t>
  </si>
  <si>
    <t>GD4515120874254</t>
  </si>
  <si>
    <t>GD4515120635615</t>
  </si>
  <si>
    <t>51001</t>
  </si>
  <si>
    <t>51006</t>
  </si>
  <si>
    <t>48128</t>
  </si>
  <si>
    <t>51004</t>
  </si>
  <si>
    <t>79034</t>
  </si>
  <si>
    <t>79032</t>
  </si>
  <si>
    <t>75013</t>
  </si>
  <si>
    <t>79026</t>
  </si>
  <si>
    <t>Phú Vinh Trung, Thị trấn Chợ Chùa, Huyện Nghĩa Hành, Tỉnh Quảng Ngãi</t>
  </si>
  <si>
    <t>Kỳ Thọ Nam II, Xã Hành Đức, Huyện Nghĩa Hành, Tỉnh Quảng Ngãi</t>
  </si>
  <si>
    <t>Bàn Thới, Xã Hành Thiện, Huyện Nghĩa Hành, Tỉnh Quảng Ngãi</t>
  </si>
  <si>
    <t>Xã Hành Đức, Huyện Nghĩa Hành, Quãng Ngãi.</t>
  </si>
  <si>
    <t>Xuân Vinh, Xã Hành Đức, Huyện Nghĩa Hành, Tỉnh Quảng Ngãi</t>
  </si>
  <si>
    <t>Kỳ Thọ Bắc, Xã Hành Đức, Huyện Nghĩa Hành, Tỉnh Quảng Ngãi</t>
  </si>
  <si>
    <t>Xã Hành Minh, Huyện Nghĩa Hành, Quãng Ngãi.</t>
  </si>
  <si>
    <t>Hiệp Phổ Nam, Xã Hành Trung, Huyện Nghĩa Hành, Tỉnh Quảng Ngãi</t>
  </si>
  <si>
    <t>Long Bàn Bắc, Xã Hành Minh, Huyện Nghĩa Hành, Tỉnh Quảng Ngãi</t>
  </si>
  <si>
    <t>Phú Vinh Đông, Thị trấn Chợ Chùa, Huyện Nghĩa Hành, Tỉnh Quảng Ngãi</t>
  </si>
  <si>
    <t>Phú Bình Trung, Thị trấn Chợ Chùa, Huyện Nghĩa Hành, Tỉnh Quảng Ngãi</t>
  </si>
  <si>
    <t>Hiệp Phổ Bắc, Xã Hành Trung, Huyện Nghĩa Hành, Tỉnh Quảng Ngãi</t>
  </si>
  <si>
    <t>Tình Phú Nam, Xã Hành Minh, Huyện Nghĩa Hành, Tỉnh Quảng Ngãi</t>
  </si>
  <si>
    <t>Thôn Phú Định, Xã Hành Thuận, Huyện Nghĩa Hành, Tỉnh Quảng Ngãi</t>
  </si>
  <si>
    <t>An Phước, Xã Hành Dũng, Huyện Nghĩa Hành, Tỉnh Quảng Ngãi</t>
  </si>
  <si>
    <t>Tình Phú Bắc, Xã Hành Minh, Huyện Nghĩa Hành, Tỉnh Quảng Ngãi</t>
  </si>
  <si>
    <t>Đông Trúc Lâm, Xã Hành Nhân, Huyện Nghĩa Hành, Tỉnh Quảng Ngãi</t>
  </si>
  <si>
    <t>Phú Vinh Tây, Thị trấn Chợ Chùa, Huyện Nghĩa Hành, Tỉnh Quảng Ngãi</t>
  </si>
  <si>
    <t>Phú Châu, Xã Hành Đức, Huyện Nghĩa Hành, Tỉnh Quảng Ngãi</t>
  </si>
  <si>
    <t>Thôn Vạn Xuân 2, Xã Hành Thiện, Huyện Nghĩa Hành, Tỉnh Quảng Ngãi</t>
  </si>
  <si>
    <t>Phước Lâm, Xã Hành Nhân, Huyện Nghĩa Hành, Tỉnh Quảng Ngãi</t>
  </si>
  <si>
    <t>Xã Hành Nhân, Huyện Nghĩa Hành, Quãng Ngãi.</t>
  </si>
  <si>
    <t>An Định, Xã Hành Dũng, Huyện Nghĩa Hành, Tỉnh Quảng Ngãi</t>
  </si>
  <si>
    <t>Xã Hành Trung, Huyện Nghĩa Hành, Quãng Ngãi.</t>
  </si>
  <si>
    <t>Hiệp Phổ Trung, Xã Hành Trung, Huyện Nghĩa Hành, Tỉnh Quảng Ngãi</t>
  </si>
  <si>
    <t>Kim Thành Thượng, Xã Hành Nhân, Huyện Nghĩa Hành, Tỉnh Quảng Ngãi</t>
  </si>
  <si>
    <t>Đồng Vinh, Xã Hành Nhân, Huyện Nghĩa Hành, Tỉnh Quảng Ngãi</t>
  </si>
  <si>
    <t>Phú Bình Đông, Thị trấn Chợ Chùa, Huyện Nghĩa Hành, Tỉnh Quảng Ngãi</t>
  </si>
  <si>
    <t>Thôn Phú Thọ, Xã Hành Tín Tây, Huyện Nghĩa Hành, Tỉnh Quảng Ngãi</t>
  </si>
  <si>
    <t>An Tân, Xã Hành Dũng, Huyện Nghĩa Hành, Tỉnh Quảng Ngãi</t>
  </si>
  <si>
    <t>Long Bình, Xã Hành Tín Tây, Huyện Nghĩa Hành, Tỉnh Quảng Ngãi</t>
  </si>
  <si>
    <t>Đại An Đông 1, Xã Hành Thuận, Huyện Nghĩa Hành, Tỉnh Quảng Ngãi</t>
  </si>
  <si>
    <t>Phúc Minh, Xã Hành Thuận, Huyện Nghĩa Hành, Tỉnh Quảng Ngãi</t>
  </si>
  <si>
    <t>Hiệp Phổ Tây, Xã Hành Trung, Huyện Nghĩa Hành, Tỉnh Quảng Ngãi</t>
  </si>
  <si>
    <t>Phú Định, Xã Hành Thuận, Huyện Nghĩa Hành, Tỉnh Quảng Ngãi</t>
  </si>
  <si>
    <t>Kỳ Thọ Nam I, Xã Hành Đức, Huyện Nghĩa Hành, Tỉnh Quảng Ngãi</t>
  </si>
  <si>
    <t>Long Bàn Nam, Xã Hành Minh, Huyện Nghĩa Hành, Tỉnh Quảng Ngãi</t>
  </si>
  <si>
    <t>Thị trấn Chợ Chùa, Huyện Nghĩa Hành, Quãng Ngãi.</t>
  </si>
  <si>
    <t>Đề An, Xã Hành Phước, Huyện Nghĩa Hành, Tỉnh Quảng Ngãi</t>
  </si>
  <si>
    <t>Kỳ Thọ Nam 1, Xã Hành Đức, Huyện Nghĩa Hành, Tỉnh Quảng Ngãi</t>
  </si>
  <si>
    <t>Kim Thành, Xã Hành Dũng, Huyện Nghĩa Hành, Tỉnh Quảng Ngãi</t>
  </si>
  <si>
    <t>Bình Thành, Xã Hành Nhân, Huyện Nghĩa Hành, Tỉnh Quảng Ngãi</t>
  </si>
  <si>
    <t>Thôn Tân Hòa, Xã Hành Tín Tây, Huyện Nghĩa Hành, Tỉnh Quảng Ngãi</t>
  </si>
  <si>
    <t>Xã Hành Đức - Huyện Nghĩa Hành - Tỉnh Quảng Ngãi</t>
  </si>
  <si>
    <t>Thôn Kỳ Thọ Bắc, Xã Hành Đức, Huyện Nghĩa Hành, Tỉnh Quảng Ngãi</t>
  </si>
  <si>
    <t>Kỳ Thọ Nam 2, Xã Hành Đức, Huyện Nghĩa Hành, Tỉnh Quảng Ngãi</t>
  </si>
  <si>
    <t>Hành Minh, Nghĩa Hành, Quảng Ngãi</t>
  </si>
  <si>
    <t>Phú bình tây, Thị trấn Chợ Chùa-Huyện Nghĩa Hành-Quãng Ngãi.</t>
  </si>
  <si>
    <t>Vinh Thọ, Xã Hành Phước, Huyện Nghĩa Hành, Tỉnh Quảng Ngãi</t>
  </si>
  <si>
    <t>Trung Mỹ, Xã Hành Dũng, Huyện Nghĩa Hành, Tỉnh Quảng Ngãi</t>
  </si>
  <si>
    <t>Xã Hành Nhân - Huyện Nghĩa Hành - Tỉnh Quảng Ngãi</t>
  </si>
  <si>
    <t>Đại An Đông I, Xã Hành Thuận, Huyện Nghĩa Hành, Tỉnh Quảng Ngãi</t>
  </si>
  <si>
    <t>Hòa Vinh, Xã Hành Phước, Huyện Nghĩa Hành, Tỉnh Quảng Ngãi</t>
  </si>
  <si>
    <t>Thôn Long Bàn Nam, Xã Hành Minh, Huyện Nghĩa Hành, Tỉnh Quảng Ngãi</t>
  </si>
  <si>
    <t>An Phước- Hành Dũng- Nghĩa Hành</t>
  </si>
  <si>
    <t>TT Chợ Chùa, Nghĩa Hành, Quảng Ngãi</t>
  </si>
  <si>
    <t>Long bàn bắc, Xã Hành Minh-Huyện Nghĩa Hành-Quãng Ngãi.</t>
  </si>
  <si>
    <t>Xã Hành Nhân, Huyện Nghĩa Hành, Tỉnh Quảng Ngãi</t>
  </si>
  <si>
    <t>Hành Nhân, Nghĩa Hành, Quảng Ngãi</t>
  </si>
  <si>
    <t>Hành Dũng, Nghĩa Hành, Quảng Ngãi</t>
  </si>
  <si>
    <t>Thiên Xuân, Xã Hành Tín  Đông, Huyện Nghĩa Hành, Tỉnh Quảng Ngãi</t>
  </si>
  <si>
    <t>Xã Long Mai-Huyện Minh Long-Quãng Ngãi.</t>
  </si>
  <si>
    <t>Đặng Tài I, Xã Hành Thuận, Huyện Nghĩa Hành, Tỉnh Quảng Ngãi</t>
  </si>
  <si>
    <t>Hành Trung - Nghĩa Hành - Quảng Ngãi</t>
  </si>
  <si>
    <t>Thôn Phú Khương, Xã Hành Tín Tây, Huyện Nghĩa Hành, Tỉnh Quảng Ngãi</t>
  </si>
  <si>
    <t>Phú Văn- Nghĩa Trung- Tư Nghĩa</t>
  </si>
  <si>
    <t>Tân Hội, Xã Nghĩa Trung, Huyện Tư Nghĩa, Tỉnh Quảng Ngãi</t>
  </si>
  <si>
    <t>Thôn Tân Thành, Xã Hành Nhân, Huyện Nghĩa Hành, Tỉnh Quảng Ngãi</t>
  </si>
  <si>
    <t>tình phú nam, Xã Hành Minh-Huyện Nghĩa Hành-Quãng Ngãi.</t>
  </si>
  <si>
    <t>Xã Hành Đức- Huyện Nghĩa Hành</t>
  </si>
  <si>
    <t>bình thành, Xã Hành Nhân-Huyện Nghĩa Hành-Quãng Ngãi.</t>
  </si>
  <si>
    <t>Hành Trung, Nghĩa Hành, Quảng Ngãi</t>
  </si>
  <si>
    <t>Thôn Hiệp Phổ Tây, Xã Hành Trung, Huyện Nghĩa Hành, Tỉnh Quảng Ngãi</t>
  </si>
  <si>
    <t>Thôn Xuân Vinh, Xã Hành Đức, Huyện Nghĩa Hành, Tỉnh Quảng Ngãi</t>
  </si>
  <si>
    <t>Thôn Tân Lập, Xã Hành Nhân, Huyện Nghĩa Hành, Tỉnh Quảng Ngãi</t>
  </si>
  <si>
    <t>Kỳ thọ bắc, Xã Hành Đức-Huyện Nghĩa Hành-Quãng Ngãi.</t>
  </si>
  <si>
    <t>Phú Châu, Xã Hành Đức-Huyện Nghĩa Hành-Quãng Ngãi.</t>
  </si>
  <si>
    <t>Thôn Bàn Thới, Xã Hành Thiện, Huyện Nghĩa Hành, Tỉnh Quảng Ngãi</t>
  </si>
  <si>
    <t>Nguyễn Hòa, Xã Hành Tín  Đông, Huyện Nghĩa Hành, Tỉnh Quảng Ngãi</t>
  </si>
  <si>
    <t>phú khương, Xã Hành Tín Tây-Huyện Nghĩa Hành-Quãng Ngãi.</t>
  </si>
  <si>
    <t>Đại An Tây 1, Xã Hành Thuận, Huyện Nghĩa Hành, Tỉnh Quảng Ngãi</t>
  </si>
  <si>
    <t>Phú Văn, Xã Nghĩa Trung, Huyện Tư Nghĩa, Tỉnh Quảng Ngãi</t>
  </si>
  <si>
    <t>Thôn Thiên Xuân, Xã Hành Tín  Đông, Huyện Nghĩa Hành, Tỉnh Quảng Ngãi</t>
  </si>
  <si>
    <t>Đại An Đông 2, Xã Hành Thuận, Huyện Nghĩa Hành, Quãng Ngãi.</t>
  </si>
  <si>
    <t>Thị trấn Chợ Chùa, Huyện Nghĩa Hành, Tỉnh Quảng Ngãi</t>
  </si>
  <si>
    <t>Thôn Nhơn Lộc 2, Xã Hành Tín  Đông, Huyện Nghĩa Hành, Tỉnh Quảng Ngãi</t>
  </si>
  <si>
    <t>hành phước, nghĩa hành, quảng ngãi</t>
  </si>
  <si>
    <t>Cty TNHH Giày Dona Standard VN</t>
  </si>
  <si>
    <t>Thôn Phước Lâm, Xã Hành Nhân, Huyện Nghĩa Hành, Tỉnh Quảng Ngãi</t>
  </si>
  <si>
    <t>Đồng giữa, Xã Hành Tín  Đông, Huyện Nghĩa Hành, Tỉnh Quảng Ngãi</t>
  </si>
  <si>
    <t>TT Chợ Chùa, Nghĩa Hành, Quảng Ngãi.</t>
  </si>
  <si>
    <t>Năm</t>
  </si>
  <si>
    <t>HUỲNH TẤN THỦY</t>
  </si>
  <si>
    <t>HÀ VĂN LÃM</t>
  </si>
  <si>
    <t>HUỲNH TẤN HƯNG</t>
  </si>
  <si>
    <t>NGUYỄN HỮU SĨ</t>
  </si>
  <si>
    <t>NGUYỄN SỰ</t>
  </si>
  <si>
    <t>PHAN VĂN HIẾU</t>
  </si>
  <si>
    <t>TRẦN ANH KIỆT</t>
  </si>
  <si>
    <t>NGUYỄN HỒNG SƠN</t>
  </si>
  <si>
    <t>NGUYỄN KỀ</t>
  </si>
  <si>
    <t>BÙI ĐÌNH HỮU</t>
  </si>
  <si>
    <t>NGUYỄN VĂN NGHIÊM</t>
  </si>
  <si>
    <t>TÔN VĂN PHÁT</t>
  </si>
  <si>
    <t>HUỲNH NHÂN</t>
  </si>
  <si>
    <t>CHẾ THANH</t>
  </si>
  <si>
    <t>NGUYỄN VĂN NHI</t>
  </si>
  <si>
    <t>ĐÀM VĂN MẸO</t>
  </si>
  <si>
    <t>HUỲNH PHÚC</t>
  </si>
  <si>
    <t>PHAN HOÀNG DUY</t>
  </si>
  <si>
    <t>TRƯƠNG QUANG BÌNH</t>
  </si>
  <si>
    <t>VÕ ĐĂNG KHOA</t>
  </si>
  <si>
    <t>VÕ ĐÌNH NHẬT</t>
  </si>
  <si>
    <t>NGUYỄN ĐÔNG</t>
  </si>
  <si>
    <t>PHAN THANH DUY</t>
  </si>
  <si>
    <t>LƯƠNG HỮU NHÂN</t>
  </si>
  <si>
    <t>DƯƠNG NGỌC LỄ</t>
  </si>
  <si>
    <t>VÕ VĂN THƯƠNG</t>
  </si>
  <si>
    <t>PHẠM ĐỨC TÀI</t>
  </si>
  <si>
    <t>ĐẶNG VĂN PHÁI</t>
  </si>
  <si>
    <t>TRẦN QUYỀN</t>
  </si>
  <si>
    <t>LÊ VĂN PHIÊN</t>
  </si>
  <si>
    <t>VÕ VĂN THƯ</t>
  </si>
  <si>
    <t>TRẦN NGỌC CƯỜNG</t>
  </si>
  <si>
    <t>PHẠM QUỐC VIỆT</t>
  </si>
  <si>
    <t>ĐÕ THÀNH ĐẠT</t>
  </si>
  <si>
    <t>ĐINH VY</t>
  </si>
  <si>
    <t>VÕ CHÍN</t>
  </si>
  <si>
    <t>LÊ VĂN LUẬN</t>
  </si>
  <si>
    <t>NGUYỄN MINH ĐẠI</t>
  </si>
  <si>
    <t>NGUYỄN HỮU THỨC</t>
  </si>
  <si>
    <t>LÊ VĂN THẾ</t>
  </si>
  <si>
    <t>ĐOÀN ANH CHƯƠNG</t>
  </si>
  <si>
    <t>PHAN QUÁ</t>
  </si>
  <si>
    <t>19590410</t>
  </si>
  <si>
    <t>19450101</t>
  </si>
  <si>
    <t>19660808</t>
  </si>
  <si>
    <t>19660412</t>
  </si>
  <si>
    <t>19450420</t>
  </si>
  <si>
    <t>NGUYỄN THỊ TỨ</t>
  </si>
  <si>
    <t>NGUYỄN THỊ XUÂN PHƯƠNG</t>
  </si>
  <si>
    <t>NGUYỄN THỊ HỒNG HẠNH</t>
  </si>
  <si>
    <t>TRẦN THỊ HỒNG LINH</t>
  </si>
  <si>
    <t>BÙI THỊ NGỌC LAN</t>
  </si>
  <si>
    <t>VÕ THỊ ANH</t>
  </si>
  <si>
    <t>ĐỒNG THỊ TỴ</t>
  </si>
  <si>
    <t>LÊ THỊ CÔNG</t>
  </si>
  <si>
    <t>PHẠM THỊ DIỄM</t>
  </si>
  <si>
    <t>BÙI THỊ SĨ</t>
  </si>
  <si>
    <t>NGUYỄN THỊ HUYỀN</t>
  </si>
  <si>
    <t>VÕ THỊ THỎA</t>
  </si>
  <si>
    <t>HỒ THỊ ÁNH NGUYỆT</t>
  </si>
  <si>
    <t>ĐÀM THỊ LỆ</t>
  </si>
  <si>
    <t>VÕ THỊ MINH LY</t>
  </si>
  <si>
    <t>TIÊU THỊ LIÊN</t>
  </si>
  <si>
    <t>LÊ THỊ THÙY DUNG</t>
  </si>
  <si>
    <t>TRƯƠNG THỊ HOÀNG</t>
  </si>
  <si>
    <t>CHÂU TRỊNH QUỲNH NHƯ</t>
  </si>
  <si>
    <t>ĐOÀN THỊ KHƯƠNG</t>
  </si>
  <si>
    <t>NGUYỄN THỊ CHI</t>
  </si>
  <si>
    <t>LÊ THỊ TẠO</t>
  </si>
  <si>
    <t>LÊ THỊ THỦY KÍNH</t>
  </si>
  <si>
    <t>HUỲNH THỊ THÚY KIỀU</t>
  </si>
  <si>
    <t>PHẠM THỊ MỸ</t>
  </si>
  <si>
    <t>ĐOÀN THỊ DIỄM PHÚC</t>
  </si>
  <si>
    <t>PHẠM THỊ ÁNH NGUYỆT</t>
  </si>
  <si>
    <t>NGUYỄN THỊ DUY</t>
  </si>
  <si>
    <t>LÊ THỊ ANH</t>
  </si>
  <si>
    <t>PHẠM THỊ KIM LIÊN</t>
  </si>
  <si>
    <t>BÙI THỊ ĐẠI</t>
  </si>
  <si>
    <t>NGÔ THỊ KIM LOAN</t>
  </si>
  <si>
    <t>BÙI THỊ KIM TRÂM</t>
  </si>
  <si>
    <t>NGUYỄN THỊ KIM THUẤN</t>
  </si>
  <si>
    <t>NGUYỄN THỊ HỒNG HOANH</t>
  </si>
  <si>
    <t>ĐẶNG THỊ PHÁT</t>
  </si>
  <si>
    <t>NGUYỄN THỊ THƯ</t>
  </si>
  <si>
    <t>NGUYỄN THỊ CHẠNG</t>
  </si>
  <si>
    <t>NGUYỄN THỊ KIM THÔI</t>
  </si>
  <si>
    <t>ĐỖ THỊ KIM TRINH</t>
  </si>
  <si>
    <t>ĐỖ THỊ TÙNG</t>
  </si>
  <si>
    <t>BÙI THỊ ÁI KIỀU</t>
  </si>
  <si>
    <t>HUỲNH THỊ GIAO</t>
  </si>
  <si>
    <t>LƯƠNG THỊ NƯƠNG</t>
  </si>
  <si>
    <t>NGUYỄN THỊ THỌ</t>
  </si>
  <si>
    <t>LÊ THỊ ĐÀO</t>
  </si>
  <si>
    <t>GD4515120854393</t>
  </si>
  <si>
    <t>GD4515120849057</t>
  </si>
  <si>
    <t>GD4515120830333</t>
  </si>
  <si>
    <t>KC4515120891921</t>
  </si>
  <si>
    <t>HS4515120837616</t>
  </si>
  <si>
    <t>GD4515120874652</t>
  </si>
  <si>
    <t>GD4515120840201</t>
  </si>
  <si>
    <t>HS4515120901414</t>
  </si>
  <si>
    <t>GD4515120848465</t>
  </si>
  <si>
    <t>GD4515120839483</t>
  </si>
  <si>
    <t>GD4515120880513</t>
  </si>
  <si>
    <t>GD4515121459669</t>
  </si>
  <si>
    <t>GD4515120895384</t>
  </si>
  <si>
    <t>GD4515120891105</t>
  </si>
  <si>
    <t>HS4515120857597</t>
  </si>
  <si>
    <t>GD4515120879664</t>
  </si>
  <si>
    <t>GD4515120824882</t>
  </si>
  <si>
    <t>GD4515120831535</t>
  </si>
  <si>
    <t>GD4515121459505</t>
  </si>
  <si>
    <t>HS4515120889939</t>
  </si>
  <si>
    <t>HC4515114003689</t>
  </si>
  <si>
    <t>GD4515120859737</t>
  </si>
  <si>
    <t>GD4515120877854</t>
  </si>
  <si>
    <t>KC4515120900935</t>
  </si>
  <si>
    <t>HS4515120870722</t>
  </si>
  <si>
    <t>GD4515120828863</t>
  </si>
  <si>
    <t>GD4515120834241</t>
  </si>
  <si>
    <t>GD4515121450886</t>
  </si>
  <si>
    <t>GD4515120872120</t>
  </si>
  <si>
    <t>GD4515120823000</t>
  </si>
  <si>
    <t>GD4515120852294</t>
  </si>
  <si>
    <t>GD4515120541363</t>
  </si>
  <si>
    <t>CN3515120835181</t>
  </si>
  <si>
    <t>CN3515120859073</t>
  </si>
  <si>
    <t>TQ4979732769427</t>
  </si>
  <si>
    <t>GD4515120828724</t>
  </si>
  <si>
    <t>DN4795120892961</t>
  </si>
  <si>
    <t>GD4515120834281</t>
  </si>
  <si>
    <t>SV4485120835159</t>
  </si>
  <si>
    <t>48193</t>
  </si>
  <si>
    <t>GD4515120900343</t>
  </si>
  <si>
    <t>GD4515120893561</t>
  </si>
  <si>
    <t>GD4515121621830</t>
  </si>
  <si>
    <t>CH4513596017389</t>
  </si>
  <si>
    <t>CH4515109003717</t>
  </si>
  <si>
    <t>GD4515120858586</t>
  </si>
  <si>
    <t>GD4515120854231</t>
  </si>
  <si>
    <t>GD4515120847252</t>
  </si>
  <si>
    <t>HT3513596017446</t>
  </si>
  <si>
    <t>GD4515120828134</t>
  </si>
  <si>
    <t>CH4515116009709</t>
  </si>
  <si>
    <t>GD4515120821581</t>
  </si>
  <si>
    <t>CN3515120858608</t>
  </si>
  <si>
    <t>DN4515120680341</t>
  </si>
  <si>
    <t>DN4515116009673</t>
  </si>
  <si>
    <t>GD4515120823282</t>
  </si>
  <si>
    <t>GD4515120873764</t>
  </si>
  <si>
    <t>DN4515115007359</t>
  </si>
  <si>
    <t>GD4515120896538</t>
  </si>
  <si>
    <t>DN4515120843022</t>
  </si>
  <si>
    <t>GD4515120837894</t>
  </si>
  <si>
    <t>HS4515120892178</t>
  </si>
  <si>
    <t>GD4515121452676</t>
  </si>
  <si>
    <t>HS4515120895891</t>
  </si>
  <si>
    <t>KC4515120900589</t>
  </si>
  <si>
    <t>GD4515121296675</t>
  </si>
  <si>
    <t>CH4513596015489</t>
  </si>
  <si>
    <t>DN4513504002115</t>
  </si>
  <si>
    <t>HS4515120872241</t>
  </si>
  <si>
    <t>GD4515120822083</t>
  </si>
  <si>
    <t>GD4515120642318</t>
  </si>
  <si>
    <t>GD4515120890990</t>
  </si>
  <si>
    <t>GD4515120828951</t>
  </si>
  <si>
    <t>HC4513596023115</t>
  </si>
  <si>
    <t>CH4513504000683</t>
  </si>
  <si>
    <t>DN4515121603131</t>
  </si>
  <si>
    <t>GD4797934819253</t>
  </si>
  <si>
    <t>79013</t>
  </si>
  <si>
    <t>GD4515121362569</t>
  </si>
  <si>
    <t>CH4515120849633</t>
  </si>
  <si>
    <t>CN3515120882716</t>
  </si>
  <si>
    <t>GD4515121437716</t>
  </si>
  <si>
    <t>GD4515120851981</t>
  </si>
  <si>
    <t>GD4515120041705</t>
  </si>
  <si>
    <t>GD4515120855281</t>
  </si>
  <si>
    <t>GD4515121447807</t>
  </si>
  <si>
    <t>GD4515120834752</t>
  </si>
  <si>
    <t>GD4515121219815</t>
  </si>
  <si>
    <t>GD4515120861477</t>
  </si>
  <si>
    <t>GD4515121432336</t>
  </si>
  <si>
    <t>GD4515120840876</t>
  </si>
  <si>
    <t>HC4513596014481</t>
  </si>
  <si>
    <t>GD4515120862230</t>
  </si>
  <si>
    <t>Phú châu, Xã Hành Đức, Huyện Nghĩa Hành, Quảng Ngãi</t>
  </si>
  <si>
    <t>Thôn Mễ Sơn, Xã Hành Thiện, Huyện Nghĩa Hành, Tỉnh Quảng Ngãi</t>
  </si>
  <si>
    <t>Kỳ thọ Bắc, Xã Hành Đức, Huyện Nghĩa Hành, Tỉnh Quảng Ngãi</t>
  </si>
  <si>
    <t>Hành Tín Đông, Nghĩa Hành, Quảng Ngãi</t>
  </si>
  <si>
    <t>Thôn Lâm Lộc Nam, Xã Tịnh Hà, Huyện Sơn Tịnh, Tỉnh Quảng Ngãi</t>
  </si>
  <si>
    <t>Tân Thành, Xã Hành Nhân, Huyện Nghĩa Hành, Tỉnh Quảng Ngãi</t>
  </si>
  <si>
    <t>Đại An Tây I, Xã Hành Thuận, Huyện Nghĩa Hành, Tỉnh Quảng Ngãi</t>
  </si>
  <si>
    <t>Khánh Giang, Hành Hành Tín Đông, Nghĩa Hành, Xã Hành Tín  Đông, Huyện Nghĩa Hành, Tỉnh Quảng Ngãi</t>
  </si>
  <si>
    <t>Xã Hành Tín Tây, Huyện Nghĩa Hành, Tỉnh Quảng Ngãi</t>
  </si>
  <si>
    <t>., Phường Hòa Cường Nam, Quận Hải Châu, Thành phố Đà Nẵng</t>
  </si>
  <si>
    <t>Xã Long Hiệp - Minh Long -  Quảng Ngãi</t>
  </si>
  <si>
    <t>Hiệp Phổ Nam, Xã Nghĩa Phương, Huyện Tư Nghĩa, Tỉnh Quảng Ngãi</t>
  </si>
  <si>
    <t>thôn Xuân Vinh, Xã Hành Đức, Huyện Nghĩa Hành, Tỉnh Quảng Ngãi</t>
  </si>
  <si>
    <t>Phú Vinh Đông, Thị trấn Chợ Chùa, Huyện Nghĩa Hành, Quãng Ngãi.</t>
  </si>
  <si>
    <t>Kỳ Thọ Nam I, Xã Hành Đức, Huyện Nghĩa Hành, Quãng Ngãi.</t>
  </si>
  <si>
    <t>Xã Hành Minh, Huyện Nghĩa Hành, Tỉnh Quảng Ngãi</t>
  </si>
  <si>
    <t>TT Chợ Chùa - Nghĩa Hành - Quảng Ngãi</t>
  </si>
  <si>
    <t>Tình Phú Bắc, Hành Minh, Nghĩa Hành, Quảng Ngãi</t>
  </si>
  <si>
    <t>435/56  Khu phố 1B, Tân Thuận Đông, Quận 7, Tp. Hồ Chí Minh</t>
  </si>
  <si>
    <t>Thôn Sung Túc, Xã Nghĩa Hà, Thành phố Quảng Ngãi, Tỉnh Quảng Ngãi</t>
  </si>
  <si>
    <t>Thôn Suối Loa, Xã Ba Động, Huyện Ba Tơ, Tỉnh Quảng Ngãi</t>
  </si>
  <si>
    <t>Kim Thành, Xã Hành Dũng, Huyện Nghĩa Hành, Tỉnh Quảng Ngãi</t>
  </si>
  <si>
    <t>long bàn bắc, Xã Hành Minh-Huyện Nghĩa Hành-Quãng Ngãi.</t>
  </si>
  <si>
    <t>tân lập, Xã Hành Nhân-Huyện Nghĩa Hành-Quãng Ngãi.</t>
  </si>
  <si>
    <t>kỳ thọ bắc, Xã Hành Đức-Huyện Nghĩa Hành-Quãng Ngãi.</t>
  </si>
  <si>
    <t>long bàn nam, Xã Hành Minh-Huyện Nghĩa Hành-Quãng Ngãi.</t>
  </si>
  <si>
    <t>phú châu, Xã Hành Đức-Huyện Nghĩa Hành-Quãng Ngãi.</t>
  </si>
  <si>
    <t>tình phú bắc, Xã Hành Minh-Huyện Nghĩa Hành-Quãng Ngãi.</t>
  </si>
  <si>
    <t>vạn xuân 2, Xã Hành Thiện-Huyện Nghĩa Hành-Quãng Ngãi.</t>
  </si>
  <si>
    <t>kim thành, Xã Hành Dũng-Huyện Nghĩa Hành-Quãng Ngãi.</t>
  </si>
  <si>
    <t>CN3511000200841</t>
  </si>
  <si>
    <t>HÀ VĂN HOÀNG</t>
  </si>
  <si>
    <t>CN3511000101847</t>
  </si>
  <si>
    <t>Phú định, Xã Hành Thuận-Huyện Nghĩa Hành-Quãng Ngãi.</t>
  </si>
  <si>
    <t>LÊ NGOAN</t>
  </si>
  <si>
    <t>CN3511000200539</t>
  </si>
  <si>
    <t>An Tân, Xã Hành Dũng-Huyện Nghĩa Hành-Quãng Ngãi.</t>
  </si>
  <si>
    <t>HỒ VĂN TƯỞNG</t>
  </si>
  <si>
    <t>GD4511000701364</t>
  </si>
  <si>
    <t>Phú Vinh trung, Thị trấn Chợ Chùa-Huyện Nghĩa Hành-Quãng Ngãi.</t>
  </si>
  <si>
    <t>Phú Vinh đông, Thị trấn Chợ Chùa-Huyện Nghĩa Hành-Quãng Ngãi.</t>
  </si>
  <si>
    <t>Hiệp phổ nam, Xã Hành Trung-Huyện Nghĩa Hành-Quãng Ngãi.</t>
  </si>
  <si>
    <t>VÕ VĂN HIỂN</t>
  </si>
  <si>
    <t>CN3511000101813</t>
  </si>
  <si>
    <t>NGUYỄN HỔ</t>
  </si>
  <si>
    <t>DN4511003300046</t>
  </si>
  <si>
    <t>đông trúc lâm, Xã Hành Nhân-Huyện Nghĩa Hành-Quãng Ngãi.</t>
  </si>
  <si>
    <t>BÙI TẤN DUY</t>
  </si>
  <si>
    <t>GD4511000301969</t>
  </si>
  <si>
    <t>an phước, Xã Hành Dũng-Huyện Nghĩa Hành-Quãng Ngãi.</t>
  </si>
  <si>
    <t>NGUYỄN THỊ KIM UYÊN</t>
  </si>
  <si>
    <t>HS4511003000337</t>
  </si>
  <si>
    <t>Phú bình Tây, Thị trấn Chợ Chùa-Huyện Nghĩa Hành-Quãng Ngãi.</t>
  </si>
  <si>
    <t>HUỲNH ĐỖ DIỆP</t>
  </si>
  <si>
    <t>DN4511001200003</t>
  </si>
  <si>
    <t>NGUYỄN ĐỨC TRÍ</t>
  </si>
  <si>
    <t>CN3511000901326</t>
  </si>
  <si>
    <t>LÊ VĂN DIẾP</t>
  </si>
  <si>
    <t>CN3511000400766</t>
  </si>
  <si>
    <t>Phú châu, Xã Hành Đức-Huyện Nghĩa Hành-Quãng Ngãi.</t>
  </si>
  <si>
    <t>GD4511001310663</t>
  </si>
  <si>
    <t>an chỉ tây, Xã Hành Phước-Huyện Nghĩa Hành-Quãng Ngãi.</t>
  </si>
  <si>
    <t>TRẦN ĐOAN</t>
  </si>
  <si>
    <t>GD4511001309746</t>
  </si>
  <si>
    <t>An Định, Xã Hành Dũng-Huyện Nghĩa Hành-Quãng Ngãi.</t>
  </si>
  <si>
    <t>NGUYỄN TẤN THẬT</t>
  </si>
  <si>
    <t>CN3511001100789</t>
  </si>
  <si>
    <t>CN3511000401451</t>
  </si>
  <si>
    <t>kỳ thọ nam 1,Xã Hành Đức-Huyện Nghĩa Hành-Quãng Ngãi.</t>
  </si>
  <si>
    <t>LÊ BÉ</t>
  </si>
  <si>
    <t>GD4511001405157</t>
  </si>
  <si>
    <t>Phú lâm đông, Xã Hành Thiện-Huyện Nghĩa Hành-Quãng Ngãi.</t>
  </si>
  <si>
    <t>NGUYỄN LƯƠNG KHA</t>
  </si>
  <si>
    <t>HS4511000400295</t>
  </si>
  <si>
    <t>NGUYỄN TẤN LỰC</t>
  </si>
  <si>
    <t>GD4511000302266</t>
  </si>
  <si>
    <t>An hòa,Xã Hành Dũng-Huyện Nghĩa Hành-Quãng Ngãi.</t>
  </si>
  <si>
    <t>phú vinh tây, Thị trấn Chợ Chùa-Huyện Nghĩa Hành-Quãng Ngãi.</t>
  </si>
  <si>
    <t>NGUYỄN VĂN BÁ</t>
  </si>
  <si>
    <t>CN3511000400505</t>
  </si>
  <si>
    <t>TRẦN QUỐC THƯ</t>
  </si>
  <si>
    <t>GD4791301611464</t>
  </si>
  <si>
    <t>79012</t>
  </si>
  <si>
    <t>306 lô A C/c cây mai, Phường 16-Quận 11-Tp. Hồ Chí Minh</t>
  </si>
  <si>
    <t>GD4511000302514</t>
  </si>
  <si>
    <t>an phước,Xã Hành Dũng-Huyện Nghĩa Hành-Quãng Ngãi.</t>
  </si>
  <si>
    <t>VÕ VĂN THOẠI</t>
  </si>
  <si>
    <t>HT3511000100979</t>
  </si>
  <si>
    <t>GD4511000301326</t>
  </si>
  <si>
    <t>Kim thành, Xã Hành Dũng-Huyện Nghĩa Hành-Quãng Ngãi.</t>
  </si>
  <si>
    <t>LƯƠNG HỮU XUÂN</t>
  </si>
  <si>
    <t>CH4511000300025</t>
  </si>
  <si>
    <t>Phước lâm, Xã Hành Dũng, Huyện Nghĩa Hành, Tỉnh Quảng Ngãi</t>
  </si>
  <si>
    <t>NGÔ MINH HUY</t>
  </si>
  <si>
    <t>HS4511001301619</t>
  </si>
  <si>
    <t>An Tân- Hành Dũng, Nghĩa Hành</t>
  </si>
  <si>
    <t>PHẠM KẾ THÀNH</t>
  </si>
  <si>
    <t>CN3511000502083</t>
  </si>
  <si>
    <t>phú bình đông, Thị trấn Chợ Chùa-Huyện Nghĩa Hành-Quãng Ngãi.</t>
  </si>
  <si>
    <t>NGUYỄN VĂN KHỎE</t>
  </si>
  <si>
    <t>CN3511000901365</t>
  </si>
  <si>
    <t>Hiệp Phổ bắc, Xã Hành Trung-Huyện Nghĩa Hành-Quãng Ngãi.</t>
  </si>
  <si>
    <t>BÙI THỊ NHO</t>
  </si>
  <si>
    <t>CN3511000901320</t>
  </si>
  <si>
    <t>BÙI VĂN CHI</t>
  </si>
  <si>
    <t>GD4511000302729</t>
  </si>
  <si>
    <t>ĐẶNG HIÊN</t>
  </si>
  <si>
    <t>GD4511001403548</t>
  </si>
  <si>
    <t>ĐOÀN NGỌC NHA</t>
  </si>
  <si>
    <t>GD4511001304399</t>
  </si>
  <si>
    <t>TRẦN VĂN BA</t>
  </si>
  <si>
    <t>CN3511000400706</t>
  </si>
  <si>
    <t>HUỲNH SUẤT</t>
  </si>
  <si>
    <t>HT3511000100250</t>
  </si>
  <si>
    <t>NGUYỄN VĂN TOÀN</t>
  </si>
  <si>
    <t>HT3511000100408</t>
  </si>
  <si>
    <t>CN3511000502070</t>
  </si>
  <si>
    <t>CN3511001100697</t>
  </si>
  <si>
    <t>TRẦN PHỔ</t>
  </si>
  <si>
    <t>GD4511001308827</t>
  </si>
  <si>
    <t>kỳ thọ nam 1, Xã Hành Đức-Huyện Nghĩa Hành-Quãng Ngãi.</t>
  </si>
  <si>
    <t>HUỲNH TẤN SƠN</t>
  </si>
  <si>
    <t>GD4511001305133</t>
  </si>
  <si>
    <t>LÊ VĂN NGHIỆP</t>
  </si>
  <si>
    <t>GD4511001403015</t>
  </si>
  <si>
    <t>tân phú 1, Xã Hành Tín Tây-Huyện Nghĩa Hành-Quãng Ngãi.</t>
  </si>
  <si>
    <t>phú bình tây, Thị trấn Chợ Chùa-Huyện Nghĩa Hành-Quãng Ngãi.</t>
  </si>
  <si>
    <t>phú định, Xã Hành Thuận-Huyện Nghĩa Hành-Quãng Ngãi.</t>
  </si>
  <si>
    <t>NGUYỄN VĂN TÙNG</t>
  </si>
  <si>
    <t>GD4511001312536</t>
  </si>
  <si>
    <t>Bình thành, Xã Hành Nhân-Huyện Nghĩa Hành-Quãng Ngãi.</t>
  </si>
  <si>
    <t>HC4511000900019</t>
  </si>
  <si>
    <t>Tình phú nam, Xã Hành Minh-Huyện Nghĩa Hành-Quãng Ngãi.</t>
  </si>
  <si>
    <t>GD4511000201871</t>
  </si>
  <si>
    <t>đại an tây 1, Xã Hành Thuận-Huyện Nghĩa Hành-Quãng Ngãi.</t>
  </si>
  <si>
    <t>CH4511000700042</t>
  </si>
  <si>
    <t>An tân, Xã Hành Dũng-Huyện Nghĩa Hành-Quãng Ngãi.</t>
  </si>
  <si>
    <t>VÕ MINH THIÊN</t>
  </si>
  <si>
    <t>GD4511001404772</t>
  </si>
  <si>
    <t>CHẾ BÌNH</t>
  </si>
  <si>
    <t>GD4511001404899</t>
  </si>
  <si>
    <t>GD4511000701653</t>
  </si>
  <si>
    <t>LÊ NGHĨA</t>
  </si>
  <si>
    <t>GD4511001306449</t>
  </si>
  <si>
    <t>phước lâm, Xã Hành Nhân-Huyện Nghĩa Hành-Quãng Ngãi.</t>
  </si>
  <si>
    <t>PHAN BÁ TƯỜNG</t>
  </si>
  <si>
    <t>HS4511000100898</t>
  </si>
  <si>
    <t>Phú vinh đông,Thị trấn Chợ Chùa-Huyện Nghĩa Hành-Quãng Ngãi.</t>
  </si>
  <si>
    <t>GD4511001400643</t>
  </si>
  <si>
    <t>Hiệp phổ trung,Xã Hành Trung-Huyện Nghĩa Hành-Quãng Ngãi.</t>
  </si>
  <si>
    <t>NGUYỄN VĂN LỘC</t>
  </si>
  <si>
    <t>GD4511001300820</t>
  </si>
  <si>
    <t>VÕ XÍ</t>
  </si>
  <si>
    <t>GD4511000201864</t>
  </si>
  <si>
    <t>tình phú bắc,Xã Hành Minh-Huyện Nghĩa Hành-Quãng Ngãi.</t>
  </si>
  <si>
    <t>Xã Hành Thịnh-Huyện Nghĩa Hành-Quãng Ngãi.</t>
  </si>
  <si>
    <t>phú lâm tây, Xã Hành Thiện-Huyện Nghĩa Hành-Quãng Ngãi.</t>
  </si>
  <si>
    <t>tân thành, Xã Hành Nhân-Huyện Nghĩa Hành-Quãng Ngãi.</t>
  </si>
  <si>
    <t>19680611</t>
  </si>
  <si>
    <t>HỒ THỊ NGỌC THUẬN</t>
  </si>
  <si>
    <t>CN3511005900740</t>
  </si>
  <si>
    <t>Phú Bình trung, Thị trấn Chợ Chùa-Huyện Nghĩa Hành-Quãng Ngãi.</t>
  </si>
  <si>
    <t>NGUYỄN THỊ TRÚC</t>
  </si>
  <si>
    <t>CN3511005900729</t>
  </si>
  <si>
    <t>phú bình tây,Thị trấn Chợ Chùa-Huyện Nghĩa Hành-Quãng Ngãi.</t>
  </si>
  <si>
    <t>TRẦN THỊ HÀ</t>
  </si>
  <si>
    <t>GD4511001308444</t>
  </si>
  <si>
    <t>Thôn Đại An Đông 1- Xã Hành Thuận-Huyện Nghĩa Hành-Quãng Ngãi.</t>
  </si>
  <si>
    <t>PHẠM THỊ KIM TUYẾN</t>
  </si>
  <si>
    <t>CN3511000400846</t>
  </si>
  <si>
    <t>kỳ thọ nam 2,Xã Hành Đức-Huyện Nghĩa Hành-Quãng Ngãi.</t>
  </si>
  <si>
    <t>TRẦN THỊ MÃI</t>
  </si>
  <si>
    <t>CN3511000900278</t>
  </si>
  <si>
    <t>CN3511001100769</t>
  </si>
  <si>
    <t>TRƯƠNG THỊ LIÊN</t>
  </si>
  <si>
    <t>19410201</t>
  </si>
  <si>
    <t>CN3511000502520</t>
  </si>
  <si>
    <t>CN3511000101653</t>
  </si>
  <si>
    <t>NGUYỄN THỊ KIM NGÂN</t>
  </si>
  <si>
    <t>CN3511000300476</t>
  </si>
  <si>
    <t>Nghĩa lâm, Xã Hành Nhân-Huyện Nghĩa Hành-Quãng Ngãi.</t>
  </si>
  <si>
    <t>CH4511002300004</t>
  </si>
  <si>
    <t>GD4511001307189</t>
  </si>
  <si>
    <t>Xuân vinh, Xã Hành Đức-Huyện Nghĩa Hành-Quãng Ngãi.</t>
  </si>
  <si>
    <t>HUỲNH THỊ NGỌC NỮ</t>
  </si>
  <si>
    <t>GD4511000701398</t>
  </si>
  <si>
    <t>GD4511000100172</t>
  </si>
  <si>
    <t>Tình phú bắc, Xã Hành Minh-Huyện Nghĩa Hành-Quãng Ngãi.</t>
  </si>
  <si>
    <t>Tân Thành, Xã Hành Nhân-Huyện Nghĩa Hành-Quãng Ngãi.</t>
  </si>
  <si>
    <t>NGUYỄN THỊ KIM TUYẾN</t>
  </si>
  <si>
    <t>TA4490000304563</t>
  </si>
  <si>
    <t>TRẦN THỊ ÁNH KIỀU</t>
  </si>
  <si>
    <t>CH4511003000037</t>
  </si>
  <si>
    <t>TRẦN NGUYÊN THẢO</t>
  </si>
  <si>
    <t>HS4511002600086</t>
  </si>
  <si>
    <t>kỳ thọ bắc,Xã Hành Đức-Huyện Nghĩa Hành-Quãng Ngãi.</t>
  </si>
  <si>
    <t>PHAN THỊ NGHỊ</t>
  </si>
  <si>
    <t>HT3511000100943</t>
  </si>
  <si>
    <t>LÊ THỊ MẪN</t>
  </si>
  <si>
    <t>CN3511000200810</t>
  </si>
  <si>
    <t>TRẦN NGỌC TRÂM</t>
  </si>
  <si>
    <t>CN3511000402773</t>
  </si>
  <si>
    <t>Hiệp Phổ Bắc, Xã Hành Trung-Huyện Nghĩa Hành-Quãng Ngãi.</t>
  </si>
  <si>
    <t>NGUYỄN THỊ ĐIỂU</t>
  </si>
  <si>
    <t>CN3511000200922</t>
  </si>
  <si>
    <t>NGÔ THỊ THU THỦY</t>
  </si>
  <si>
    <t>CH4510902800001</t>
  </si>
  <si>
    <t>THÔN 1, Xã Long Hiệp-Huyện Minh Long-Quãng Ngãi.</t>
  </si>
  <si>
    <t>GD4511001304548</t>
  </si>
  <si>
    <t>TRẦN THỊ THU SANG</t>
  </si>
  <si>
    <t>CH4511003700009</t>
  </si>
  <si>
    <t>GD4511001404548</t>
  </si>
  <si>
    <t>VÕ THỊ TÒA</t>
  </si>
  <si>
    <t>CN3511000901223</t>
  </si>
  <si>
    <t>TRỊNH THỊ TÁM</t>
  </si>
  <si>
    <t>CN3511000402429</t>
  </si>
  <si>
    <t>TRƯƠNG THỊ THẾ</t>
  </si>
  <si>
    <t>CN3511009600003</t>
  </si>
  <si>
    <t>ĐỖ THỊ NGỌC ĐỀ</t>
  </si>
  <si>
    <t>CN3511000401730</t>
  </si>
  <si>
    <t>Xuân Vinh, Xã Hành Đức-Huyện Nghĩa Hành-Quãng Ngãi.</t>
  </si>
  <si>
    <t>phú vinh trung,Thị trấn Chợ Chùa-Huyện Nghĩa Hành-Quãng Ngãi.</t>
  </si>
  <si>
    <t>NGUYỄN THỊ AN</t>
  </si>
  <si>
    <t>CH4511004300050</t>
  </si>
  <si>
    <t>phú vinh tây ,Thị trấn Chợ Chùa-Huyện Nghĩa Hành-Quãng Ngãi.</t>
  </si>
  <si>
    <t>HS4511001301420</t>
  </si>
  <si>
    <t>đồng vinh, Xã Hành Trung-Huyện Nghĩa Hành-Quãng Ngãi.</t>
  </si>
  <si>
    <t>LÊ THỊ MINH TRẦM</t>
  </si>
  <si>
    <t>HS4511003300579</t>
  </si>
  <si>
    <t>HUỲNH THỊ NGỌC LOAN</t>
  </si>
  <si>
    <t>CH4511000900024</t>
  </si>
  <si>
    <t>LÊ THỊ MỸ DUYÊN</t>
  </si>
  <si>
    <t>CH4511003800029</t>
  </si>
  <si>
    <t>Tân phú 2, Xã Hành Tín Tây-Huyện Nghĩa Hành-Quãng Ngãi.</t>
  </si>
  <si>
    <t>NGUYỄN THỊ TRINH</t>
  </si>
  <si>
    <t>CN3511000401664</t>
  </si>
  <si>
    <t>ĐỖ THỊ THI</t>
  </si>
  <si>
    <t>CN3511000401750</t>
  </si>
  <si>
    <t>NGÔ THỊ PHƯƠNG</t>
  </si>
  <si>
    <t>CN3511000502131</t>
  </si>
  <si>
    <t>PHẠM THỊ TÒA</t>
  </si>
  <si>
    <t>CN3511005900744</t>
  </si>
  <si>
    <t>NGUYỄN THỊ LÂN</t>
  </si>
  <si>
    <t>CN3511000401305</t>
  </si>
  <si>
    <t>NGUYỄN THỊ VUI</t>
  </si>
  <si>
    <t>CN3511001200333</t>
  </si>
  <si>
    <t>nhơn lộc 2, Xã Hành Tín Đông-Huyện Nghĩa Hành-Quãng Ngãi.</t>
  </si>
  <si>
    <t>CN3511000200830</t>
  </si>
  <si>
    <t>VÕ THỊ NGỌC</t>
  </si>
  <si>
    <t>CN3511000402704</t>
  </si>
  <si>
    <t>VÕ THỊ XUÂN NHẠN</t>
  </si>
  <si>
    <t>CN3511001100447</t>
  </si>
  <si>
    <t>CN3511000402129</t>
  </si>
  <si>
    <t>Xuân Vinh &amp;lt;Xã Hành Đức-Huyện Nghĩa Hành-Quãng Ngãi.</t>
  </si>
  <si>
    <t>PHẠM THỊ HOA THẮM</t>
  </si>
  <si>
    <t>DN4795524849703</t>
  </si>
  <si>
    <t>79425</t>
  </si>
  <si>
    <t>PHẠM THỊ KIỀU SEN</t>
  </si>
  <si>
    <t>HS4511001301321</t>
  </si>
  <si>
    <t>Kì thọ nam 1, Xã Hành Đức-Huyện Nghĩa Hành-Quãng Ngãi.</t>
  </si>
  <si>
    <t>an định, Xã Hành Dũng-Huyện Nghĩa Hành-Quãng Ngãi.</t>
  </si>
  <si>
    <t>LÊ THỊ MỸ QUYÊN</t>
  </si>
  <si>
    <t>DN4510118900015</t>
  </si>
  <si>
    <t>PHẠM THỊ VÂN</t>
  </si>
  <si>
    <t>GD4511001405313</t>
  </si>
  <si>
    <t>TRẦN THỊ NHUNG</t>
  </si>
  <si>
    <t>CN3511000501550</t>
  </si>
  <si>
    <t>phú bình Đông, Thị trấn Chợ Chùa-Huyện Nghĩa Hành-Quãng Ngãi.</t>
  </si>
  <si>
    <t>an hòa, Xã Hành Dũng-Huyện Nghĩa Hành-Quãng Ngãi.</t>
  </si>
  <si>
    <t>19370106</t>
  </si>
  <si>
    <t>GD4511000701327</t>
  </si>
  <si>
    <t>LÊ THỊ MỸ LỆ</t>
  </si>
  <si>
    <t>DN4795003406076</t>
  </si>
  <si>
    <t>NGUYỄN THỊ LÃNH</t>
  </si>
  <si>
    <t>GD4511000301771</t>
  </si>
  <si>
    <t>NGUYỄN THỊ THẢO</t>
  </si>
  <si>
    <t>DN4480015206490</t>
  </si>
  <si>
    <t>Đường Số 2 KCN Hòa Cầm, Phường Hoà Thọ Tây-Quân Cẩm Lệ-Đà Nẵng_16959</t>
  </si>
  <si>
    <t>TRỊNH THỊ THU CẨM</t>
  </si>
  <si>
    <t>GD4511001309266</t>
  </si>
  <si>
    <t>MAI KIỀU DUYÊN</t>
  </si>
  <si>
    <t>HS4511001900638</t>
  </si>
  <si>
    <t>an phước,Xã Hành Dũng-Huyện Nghĩa Hành-Quãng Ngãi_1A</t>
  </si>
  <si>
    <t>TRẦN THỊ CƠ</t>
  </si>
  <si>
    <t>GD4511000301364</t>
  </si>
  <si>
    <t>19450326</t>
  </si>
  <si>
    <t>Đông Trúc Lâm, Xã Hành Nhân-Huyện Nghĩa Hành-Quãng Ngãi.</t>
  </si>
  <si>
    <t>PHAN THỊ KHÉO</t>
  </si>
  <si>
    <t>GD4511001403298</t>
  </si>
  <si>
    <t>HÀ THỊ TÙNG</t>
  </si>
  <si>
    <t>CH4511003900001</t>
  </si>
  <si>
    <t>NGUYỄN THỊ ĐIỂM</t>
  </si>
  <si>
    <t>GD4511001403482</t>
  </si>
  <si>
    <t>GD4511000500776</t>
  </si>
  <si>
    <t>CH4511004500038</t>
  </si>
  <si>
    <t>TQ4979731257082</t>
  </si>
  <si>
    <t>TRẦN THỊ THANH THUỶ</t>
  </si>
  <si>
    <t>CH4511000900020</t>
  </si>
  <si>
    <t>LÊ THỊ HƯƠNG</t>
  </si>
  <si>
    <t>GD4511000501059</t>
  </si>
  <si>
    <t>GD4511000301409</t>
  </si>
  <si>
    <t>GD4511000302262</t>
  </si>
  <si>
    <t>TRẦN THỊ PHI KIỀU</t>
  </si>
  <si>
    <t>CH4511004300016</t>
  </si>
  <si>
    <t>TRƯƠNG THỊ LỘC</t>
  </si>
  <si>
    <t>CH4511002400010</t>
  </si>
  <si>
    <t>GD4511001405837</t>
  </si>
  <si>
    <t>PHẠM THỊ ĐIỆP</t>
  </si>
  <si>
    <t>GD4511001311308</t>
  </si>
  <si>
    <t>GD4511001100814</t>
  </si>
  <si>
    <t>NGUYỄN THỊ HỒNG CẨM</t>
  </si>
  <si>
    <t>HS4511001100181</t>
  </si>
  <si>
    <t>NGUYỄN THỊ MƯỜI</t>
  </si>
  <si>
    <t>GD4511001304350</t>
  </si>
  <si>
    <t>Thôn An Hòa xã Hành Dũng-Huyện Nghĩa Hành-Quãng Ngãi., Xã Hành Dũng-Huyện Nghĩa Hành-Quãng Ngãi.</t>
  </si>
  <si>
    <t>TRẦN THỊ TOẠI</t>
  </si>
  <si>
    <t>GD4511001310545</t>
  </si>
  <si>
    <t>NGUYỄN THỊ THU THỦY</t>
  </si>
  <si>
    <t>CH4511001600020</t>
  </si>
  <si>
    <t>PHẠM THỊ LAI</t>
  </si>
  <si>
    <t>19380722</t>
  </si>
  <si>
    <t>GD4510601204047</t>
  </si>
  <si>
    <t>Thôn An Đại 1- Nghĩa Phương - Tư  Nghĩa</t>
  </si>
  <si>
    <t>Phạm Thị Nương</t>
  </si>
  <si>
    <t>GD7511000500104</t>
  </si>
  <si>
    <t>Nguyễn Thị Kiều</t>
  </si>
  <si>
    <t>HN4511000117020</t>
  </si>
  <si>
    <t>Bàn Thới, Xã Hành Thiện-Huyện Nghĩa Hành-Quãng Ngãi.</t>
  </si>
  <si>
    <t>Huỳnh Thị Thu Thủy</t>
  </si>
  <si>
    <t>HN4511000113430</t>
  </si>
  <si>
    <t>Võ Thị Hồng Diễm</t>
  </si>
  <si>
    <t>CN3511007400021</t>
  </si>
  <si>
    <t>1c trường th hành minh, Huyện Nghĩa Hành-Quãng Ngãi.</t>
  </si>
  <si>
    <t>Nguyễn Tấn Pháp</t>
  </si>
  <si>
    <t>HS4511000501673</t>
  </si>
  <si>
    <t>Nguyễn Văn Bồng</t>
  </si>
  <si>
    <t>GD7511001305852</t>
  </si>
  <si>
    <t>Nguyễn Thị Thiết</t>
  </si>
  <si>
    <t>GD7511001306056</t>
  </si>
  <si>
    <t>Nghĩa Lâm-Xã Hành Nhân-Huyện Nghĩa Hành-Quãng Ngãi.</t>
  </si>
  <si>
    <t>Đỗ Thị Ngọc</t>
  </si>
  <si>
    <t>CN3511000900251</t>
  </si>
  <si>
    <t>hcn, Xã Hành Trung-Huyện Nghĩa Hành-Quãng Ngãi.</t>
  </si>
  <si>
    <t>Trần Cao Y</t>
  </si>
  <si>
    <t>GD7511001306451</t>
  </si>
  <si>
    <t>Phan Thị Sang</t>
  </si>
  <si>
    <t>HT5510000700130</t>
  </si>
  <si>
    <t>Trương Văn Tùng</t>
  </si>
  <si>
    <t>GD7511001303934</t>
  </si>
  <si>
    <t>Nguyễn Thị Kim Túc</t>
  </si>
  <si>
    <t>CN3511000401104</t>
  </si>
  <si>
    <t>Nguyễn Văn Tâm</t>
  </si>
  <si>
    <t>CH4511000900025</t>
  </si>
  <si>
    <t>Trần Ngọc Quý</t>
  </si>
  <si>
    <t>CH4511002500030</t>
  </si>
  <si>
    <t>trường TH số 1 thị trấn chợ chùa, Huyện Nghĩa Hành-Quãng Ngãi.</t>
  </si>
  <si>
    <t>Nguyễn Thị Tự</t>
  </si>
  <si>
    <t>CH4511002900002</t>
  </si>
  <si>
    <t>trường mầm non thị trấn chợ chùa,Thị trấn Chợ Chùa-Huyện Nghĩa Hành-Quãng Ngãi.</t>
  </si>
  <si>
    <t>Trần Thị Hiệp</t>
  </si>
  <si>
    <t>GD7511000600866</t>
  </si>
  <si>
    <t>Nguyễn Thị Nhị</t>
  </si>
  <si>
    <t>HT5510000700085</t>
  </si>
  <si>
    <t>Lê Văn Tỉnh</t>
  </si>
  <si>
    <t>GD7511000700856</t>
  </si>
  <si>
    <t>Nguyễn Thị Khiêm</t>
  </si>
  <si>
    <t>CH4511002200015</t>
  </si>
  <si>
    <t>Truường TH Hành Trung</t>
  </si>
  <si>
    <t>Phạm Thị Xuân Hồng</t>
  </si>
  <si>
    <t>CN3511000900082</t>
  </si>
  <si>
    <t>Bùi Thị Á</t>
  </si>
  <si>
    <t>CH4511002300007</t>
  </si>
  <si>
    <t>trường th số 1 hành đức, Huyện Nghĩa Hành-Quãng Ngãi.</t>
  </si>
  <si>
    <t>Phạm Thị Kim Thoa</t>
  </si>
  <si>
    <t>HT5510000700533</t>
  </si>
  <si>
    <t>Nguyễn Văn Tụ</t>
  </si>
  <si>
    <t>HS7511002200312</t>
  </si>
  <si>
    <t>7b trường thcs hành trung, Huyện Nghĩa Hành-Quãng Ngãi.</t>
  </si>
  <si>
    <t>Lê Văn Tuấn</t>
  </si>
  <si>
    <t>HS7511002100728</t>
  </si>
  <si>
    <t>9H trường thcs huỳnh thúc kháng, Huyện Nghĩa Hành-Quãng Ngãi.</t>
  </si>
  <si>
    <t>Nguyễn Thị Thu Hà</t>
  </si>
  <si>
    <t>GD7511000500587</t>
  </si>
  <si>
    <t>Trương Quang Như Hải</t>
  </si>
  <si>
    <t>CH4511001700022</t>
  </si>
  <si>
    <t>trường TH số 2 Hành Phước, Xã Hành Đức-Huyện Nghĩa Hành-Quãng Ngãi.</t>
  </si>
  <si>
    <t>Võ Tấn Ánh</t>
  </si>
  <si>
    <t>HS7511001301050</t>
  </si>
  <si>
    <t>10a2 trường thpt nguyễn công phương</t>
  </si>
  <si>
    <t>Đồng Thị Triều Tiên</t>
  </si>
  <si>
    <t>DN4511001200071</t>
  </si>
  <si>
    <t>CTY TNHH mỹ Thịnh, Huyện Nghĩa Hành-Quãng Ngãi.</t>
  </si>
  <si>
    <t>Lê Văn Tân</t>
  </si>
  <si>
    <t>HS7511000700116</t>
  </si>
  <si>
    <t>lớp 9c trường thcs hành dũng, Huyện Nghĩa Hành-Quãng Ngãi.</t>
  </si>
  <si>
    <t>Phạm Phú Anh Thống</t>
  </si>
  <si>
    <t>HS4511000200043</t>
  </si>
  <si>
    <t>3B trường TH hành thuận, Huyện Nghĩa Hành-Quãng Ngãi.</t>
  </si>
  <si>
    <t>Võ Anh Đoan</t>
  </si>
  <si>
    <t>HC4511003900008</t>
  </si>
  <si>
    <t>VP đăng ký quyền sử dụng đất, Huyện Nghĩa Hành-Quãng Ngãi.</t>
  </si>
  <si>
    <t>Nguyễn Thị Hằng</t>
  </si>
  <si>
    <t>HS7511000501899</t>
  </si>
  <si>
    <t>Lớp 10 A5 trường THPT số 1, Huyện Nghĩa Hành-Quãng Ngãi.</t>
  </si>
  <si>
    <t>Nguyễn Ngọc Bảo Trinh</t>
  </si>
  <si>
    <t>HS7511002100573</t>
  </si>
  <si>
    <t>9b trường thcs huỳnh thúc kháng, Huyện Nghĩa Hành-Quãng Ngãi.</t>
  </si>
  <si>
    <t>Nguyễn Thị Phương Thảo</t>
  </si>
  <si>
    <t>HC4511004900103</t>
  </si>
  <si>
    <t>BVĐKNH, Huyện Nghĩa Hành-Quãng Ngãi.</t>
  </si>
  <si>
    <t>Trần Quốc Toản</t>
  </si>
  <si>
    <t>HS7511001900464</t>
  </si>
  <si>
    <t>1D trường TH hành dũng, Huyện Nghĩa Hành-Quãng Ngãi.</t>
  </si>
  <si>
    <t>Trần Ngọc Xị</t>
  </si>
  <si>
    <t>GD7511001304883</t>
  </si>
  <si>
    <t>Nguyễn Thị Bích Anh</t>
  </si>
  <si>
    <t>CH4511000500004</t>
  </si>
  <si>
    <t>Trường THCS Phạm Văn Đồng, Huyện Nghĩa Hành-Quãng Ngãi.</t>
  </si>
  <si>
    <t>Hồ Tấn Tài</t>
  </si>
  <si>
    <t>HS7511000500144</t>
  </si>
  <si>
    <t>Phạm Thị Kim Hường</t>
  </si>
  <si>
    <t>GD7511001306646</t>
  </si>
  <si>
    <t>Nguyễn Thị Kim Tuyến</t>
  </si>
  <si>
    <t>HS7511000900328</t>
  </si>
  <si>
    <t>Nguyễn Pháp</t>
  </si>
  <si>
    <t>CN3511000200724</t>
  </si>
  <si>
    <t>Mai Thị Kiều Ly</t>
  </si>
  <si>
    <t>HS7510604903449</t>
  </si>
  <si>
    <t>C015B14,Trường Đại Học Tài Chính kế Toán, Huyện Tư Nghĩa-Quãng Ngãi.</t>
  </si>
  <si>
    <t>Trần Thị Liên</t>
  </si>
  <si>
    <t>GD4511001306909</t>
  </si>
  <si>
    <t>Phước Lâm, Xã Hành Nhân-Huyện Nghĩa Hành-Quãng Ngãi.</t>
  </si>
  <si>
    <t>Nguyễn Thị Kiều Hoa</t>
  </si>
  <si>
    <t>CH4510602800041</t>
  </si>
  <si>
    <t>Trường TH Thị Trấn La Hà</t>
  </si>
  <si>
    <t>Nguyễn Văn Thức</t>
  </si>
  <si>
    <t>DN4510169000005</t>
  </si>
  <si>
    <t>cty TNHH B.O.T Thiên Tân - Thành An</t>
  </si>
  <si>
    <t>Hồ Văn Thiện</t>
  </si>
  <si>
    <t>DN4510000302476</t>
  </si>
  <si>
    <t>nhà máy sữa vinasoy, cty đường quảng ngãi</t>
  </si>
  <si>
    <t>Lê Xuân Nhựt</t>
  </si>
  <si>
    <t>HS7510000505361</t>
  </si>
  <si>
    <t>Lớp DCK14 Trường ĐH Phạm Văn Đồng</t>
  </si>
  <si>
    <t>Phan Thị Thanh Huệ</t>
  </si>
  <si>
    <t>CN3510110600032</t>
  </si>
  <si>
    <t>Cổ Lũy Bắc -Nghĩa Phú. TPQ Ngãi</t>
  </si>
  <si>
    <t>Võ Thị Ninh</t>
  </si>
  <si>
    <t>TQ7972807105439</t>
  </si>
  <si>
    <t>Đào Văn Dụng</t>
  </si>
  <si>
    <t>DN4490015400392</t>
  </si>
  <si>
    <t>Công ty TNHH một Thành viên cơ khí cơ điện Chu lai Trường Hải</t>
  </si>
  <si>
    <t>Đặng Kia</t>
  </si>
  <si>
    <t>CH4511003000031</t>
  </si>
  <si>
    <t>TRƯỜNG THCS NGUYỄN KIM VANG, Huyện Nghĩa Hành-Quãng Ngãi.</t>
  </si>
  <si>
    <t>Nguyễn Khắc Lên</t>
  </si>
  <si>
    <t>CN3511000900275</t>
  </si>
  <si>
    <t>Võ Thị Thanh Thư</t>
  </si>
  <si>
    <t>TC3511000100986</t>
  </si>
  <si>
    <t>21/04/2015</t>
  </si>
  <si>
    <t>04/05/2015</t>
  </si>
  <si>
    <t>Võ Lời</t>
  </si>
  <si>
    <t>GD4511001307088</t>
  </si>
  <si>
    <t>26/04/2015</t>
  </si>
  <si>
    <t>02/05/2015</t>
  </si>
  <si>
    <t>hiệp phổ tây, Xã Hành Thuận-Huyện Nghĩa Hành-Quãng Ngãi.</t>
  </si>
  <si>
    <t>Nguyễn Hồ Kỳ</t>
  </si>
  <si>
    <t>GD7511001306079</t>
  </si>
  <si>
    <t>27/04/2015</t>
  </si>
  <si>
    <t>06/05/2015</t>
  </si>
  <si>
    <t>Hồ Thị Khánh</t>
  </si>
  <si>
    <t>CN3511000100234</t>
  </si>
  <si>
    <t>01/05/2015</t>
  </si>
  <si>
    <t>14/05/2015</t>
  </si>
  <si>
    <t>hcn, Xã Hành Thuận-Huyện Nghĩa Hành-Quãng Ngãi.</t>
  </si>
  <si>
    <t>Từ Quế</t>
  </si>
  <si>
    <t>CN3511001100339</t>
  </si>
  <si>
    <t>Ngô Văn Đấu</t>
  </si>
  <si>
    <t>GD4511001100538</t>
  </si>
  <si>
    <t>09/05/2015</t>
  </si>
  <si>
    <t>hgđ, Xã Hành Tín Tây-Huyện Nghĩa Hành-Quãng Ngãi.</t>
  </si>
  <si>
    <t>Nguyễn Đức Bảo</t>
  </si>
  <si>
    <t>HT5510000700074</t>
  </si>
  <si>
    <t>12/05/2015</t>
  </si>
  <si>
    <t>Nguyễn Gia Minh</t>
  </si>
  <si>
    <t>GD7511001303034</t>
  </si>
  <si>
    <t>18/05/2015</t>
  </si>
  <si>
    <t>Bùi Thị Nga</t>
  </si>
  <si>
    <t>GD7511000400788</t>
  </si>
  <si>
    <t>15/05/2015</t>
  </si>
  <si>
    <t>HS7511000600646</t>
  </si>
  <si>
    <t>19/05/2015</t>
  </si>
  <si>
    <t>12b6 trường thpt số 2 nh, Huyện Nghĩa Hành-Quãng Ngãi.</t>
  </si>
  <si>
    <t>Đỗ Doa</t>
  </si>
  <si>
    <t>CN3511001000367</t>
  </si>
  <si>
    <t>05/05/2015</t>
  </si>
  <si>
    <t>HCN, Xã Hành Thịnh-Huyện Nghĩa Hành-Quãng Ngãi.</t>
  </si>
  <si>
    <t>Nguyễn Thị Điểm</t>
  </si>
  <si>
    <t>GD4511000801482</t>
  </si>
  <si>
    <t>Nguyễn Dũng</t>
  </si>
  <si>
    <t>CH4511003000028</t>
  </si>
  <si>
    <t>trường thcs nguyễn kim  vang, Huyện Nghĩa Hành-Quãng Ngãi.</t>
  </si>
  <si>
    <t>Phạm Đăng Hoanh</t>
  </si>
  <si>
    <t>GD7511000301151</t>
  </si>
  <si>
    <t>Nguyễn Thị Thanh Hòa</t>
  </si>
  <si>
    <t>CH4511004600007</t>
  </si>
  <si>
    <t>08/05/2015</t>
  </si>
  <si>
    <t>TT DN - GDTX&amp; HN nghĩa hành, Huyện Nghĩa Hành-Quãng Ngãi.</t>
  </si>
  <si>
    <t>Nguyễn Thị Minh Tâm</t>
  </si>
  <si>
    <t>HT5510000700157</t>
  </si>
  <si>
    <t>22/05/2015</t>
  </si>
  <si>
    <t>Tống Thị Giàu</t>
  </si>
  <si>
    <t>GD4511001400002</t>
  </si>
  <si>
    <t>13/05/2015</t>
  </si>
  <si>
    <t>16/05/2015</t>
  </si>
  <si>
    <t>Hồ Thị Thoa</t>
  </si>
  <si>
    <t>GD4511000200128</t>
  </si>
  <si>
    <t>Đại an đông II, Xã Hành Thuận-Huyện Nghĩa Hành-Quãng Ngãi.</t>
  </si>
  <si>
    <t>Phạm Thị Quảng</t>
  </si>
  <si>
    <t>CN3511009300623</t>
  </si>
  <si>
    <t>Nguyễn Ngọc Cựu</t>
  </si>
  <si>
    <t>GD4511001307294</t>
  </si>
  <si>
    <t>Võ Thị Thanh Tuyền</t>
  </si>
  <si>
    <t>HS7511000500055</t>
  </si>
  <si>
    <t>12C2 Trường THPT Số 1 Nghĩa Hành, Huyện Nghĩa Hành-Quãng Ngãi.</t>
  </si>
  <si>
    <t>Võ Duy Tấn</t>
  </si>
  <si>
    <t>HS7511000200136</t>
  </si>
  <si>
    <t>Từ Thị Bình</t>
  </si>
  <si>
    <t>HS7511001300999</t>
  </si>
  <si>
    <t>11b4 trường THPT nguyễn công phương, Huyện Nghĩa Hành-Quãng Ngãi.</t>
  </si>
  <si>
    <t>Võ Thị Xuân Nhạn</t>
  </si>
  <si>
    <t>Nguyễn Thị Bôn</t>
  </si>
  <si>
    <t>CN3511000501114</t>
  </si>
  <si>
    <t>HCN, Thị trấn Chợ Chùa-Huyện Nghĩa Hành-Quãng Ngãi.</t>
  </si>
  <si>
    <t>Nguyễn Văn Thống</t>
  </si>
  <si>
    <t>GD7511001306117</t>
  </si>
  <si>
    <t>19/03/2015</t>
  </si>
  <si>
    <t>07/04/2015</t>
  </si>
  <si>
    <t>Nguyễn Thị Hoanh</t>
  </si>
  <si>
    <t>GD7511000301205</t>
  </si>
  <si>
    <t>22/03/2015</t>
  </si>
  <si>
    <t>03/04/2015</t>
  </si>
  <si>
    <t>Huỳnh Thị Mai</t>
  </si>
  <si>
    <t>GD7511000700902</t>
  </si>
  <si>
    <t>23/03/2015</t>
  </si>
  <si>
    <t>Phạm Minh</t>
  </si>
  <si>
    <t>GD4511001300104</t>
  </si>
  <si>
    <t>12/04/2015</t>
  </si>
  <si>
    <t>tấn thanh, Xã Hành Nhân-Huyện Nghĩa Hành-Quãng Ngãi.</t>
  </si>
  <si>
    <t>Đỗ Thị Kim Hương</t>
  </si>
  <si>
    <t>CN3511005900341</t>
  </si>
  <si>
    <t>Trần Thị Hương</t>
  </si>
  <si>
    <t>GD7511001305152</t>
  </si>
  <si>
    <t>24/03/2015</t>
  </si>
  <si>
    <t>CN3511000900220</t>
  </si>
  <si>
    <t>25/03/2015</t>
  </si>
  <si>
    <t>06/04/2015</t>
  </si>
  <si>
    <t>Võ Công</t>
  </si>
  <si>
    <t>CN3511000400931</t>
  </si>
  <si>
    <t>26/03/2015</t>
  </si>
  <si>
    <t>08/04/2015</t>
  </si>
  <si>
    <t>Nguyễn Thị Quỳnh Vân</t>
  </si>
  <si>
    <t>HC4511003400004</t>
  </si>
  <si>
    <t>28/03/2015</t>
  </si>
  <si>
    <t>02/04/2015</t>
  </si>
  <si>
    <t>Đặng Thế Hùng</t>
  </si>
  <si>
    <t>GD7511000900710</t>
  </si>
  <si>
    <t>30/03/2015</t>
  </si>
  <si>
    <t>Nguyễn Chín</t>
  </si>
  <si>
    <t>GD4511001401051</t>
  </si>
  <si>
    <t>hgđ, Xã Hành Thuận-Huyện Nghĩa Hành-Quãng Ngãi.</t>
  </si>
  <si>
    <t>17/04/2015</t>
  </si>
  <si>
    <t>hgd, Xã Hành Minh-Huyện Nghĩa Hành-Quãng Ngãi.</t>
  </si>
  <si>
    <t>Lê Hoàng Phu</t>
  </si>
  <si>
    <t>HT5510000700745</t>
  </si>
  <si>
    <t>31/03/2015</t>
  </si>
  <si>
    <t>14/04/2015</t>
  </si>
  <si>
    <t>Đinh Văn Tuyển</t>
  </si>
  <si>
    <t>GD4511001306779</t>
  </si>
  <si>
    <t>15/04/2015</t>
  </si>
  <si>
    <t>Tôn Thất Đồng</t>
  </si>
  <si>
    <t>HX4511000700004</t>
  </si>
  <si>
    <t>10/04/2015</t>
  </si>
  <si>
    <t>quỹ TDND TTCC, Huyện Nghĩa Hành-Quãng Ngãi.</t>
  </si>
  <si>
    <t>Hà Quang Tánh</t>
  </si>
  <si>
    <t>HT5510000700576</t>
  </si>
  <si>
    <t>01/04/2015</t>
  </si>
  <si>
    <t>13/04/2015</t>
  </si>
  <si>
    <t>Trần Thị Diệu Thuận</t>
  </si>
  <si>
    <t>CH4511001500011</t>
  </si>
  <si>
    <t>trường Th số 2 hành nhân</t>
  </si>
  <si>
    <t>Hồ Ngọc Anh</t>
  </si>
  <si>
    <t>CN3511000601046</t>
  </si>
  <si>
    <t>24/04/2015</t>
  </si>
  <si>
    <t>Mai Văn Nang</t>
  </si>
  <si>
    <t>GD7511001100107</t>
  </si>
  <si>
    <t>09/04/2015</t>
  </si>
  <si>
    <t>Phạm Thị Hồng</t>
  </si>
  <si>
    <t>CH4511001200011</t>
  </si>
  <si>
    <t>Trường TH, Xã Hành Dũng-Huyện Nghĩa Hành-Quãng Ngãi.</t>
  </si>
  <si>
    <t>Nguyễn Hồng Sanh</t>
  </si>
  <si>
    <t>CN3511000700430</t>
  </si>
  <si>
    <t>20/04/2015</t>
  </si>
  <si>
    <t>Trần Văn Dự</t>
  </si>
  <si>
    <t>HS7511000900215</t>
  </si>
  <si>
    <t>7B trường thcs hành nhân, Xã Hành Nhân-Huyện Nghĩa Hành-Quãng Ngãi.</t>
  </si>
  <si>
    <t>Nguyễn Thị Tư</t>
  </si>
  <si>
    <t>CN3511000100357</t>
  </si>
  <si>
    <t>04/04/2015</t>
  </si>
  <si>
    <t>11/04/2015</t>
  </si>
  <si>
    <t>Nguyễn Thị Kiều Diễm</t>
  </si>
  <si>
    <t>XK4511000400010</t>
  </si>
  <si>
    <t>cán bộ không chuyên trách  Xã Hành Phước-Huyện Nghĩa Hành-Quãng Ngãi.</t>
  </si>
  <si>
    <t>Nguyễn Ngãi</t>
  </si>
  <si>
    <t>CN3511000600994</t>
  </si>
  <si>
    <t>Nguyễn Thị Chín</t>
  </si>
  <si>
    <t>CN3511009300166</t>
  </si>
  <si>
    <t>Trần  Văn Hưng</t>
  </si>
  <si>
    <t>HS7511002300433</t>
  </si>
  <si>
    <t>Hành Thuận-Huyện Nghĩa Hành-Quãng Ngãi.</t>
  </si>
  <si>
    <t>Hoàng Minh Tâm</t>
  </si>
  <si>
    <t>HT3510000700906</t>
  </si>
  <si>
    <t>16/04/2015</t>
  </si>
  <si>
    <t>Bùi Nguyễn Phương Huyên</t>
  </si>
  <si>
    <t>HS7511001400324</t>
  </si>
  <si>
    <t>2a trường th số 1 hành phước, Huyện Nghĩa Hành-Quãng Ngãi.</t>
  </si>
  <si>
    <t>Từ Phước Thọ</t>
  </si>
  <si>
    <t>CN3511000501051</t>
  </si>
  <si>
    <t>Nguyễn Thị Kim Thường</t>
  </si>
  <si>
    <t>GD7511001400692</t>
  </si>
  <si>
    <t>Lê Văn Huynh</t>
  </si>
  <si>
    <t>HC4511005000024</t>
  </si>
  <si>
    <t>trung tâm y tế dự phòng nh, Huyện Nghĩa Hành-Quãng Ngãi.</t>
  </si>
  <si>
    <t>Nguyễn Văn Nguyên</t>
  </si>
  <si>
    <t>HS7511001300109</t>
  </si>
  <si>
    <t>Lớp 12C4 trường THPT Nguyễn Công Phương</t>
  </si>
  <si>
    <t>Lâm Thị Mỹ Linh</t>
  </si>
  <si>
    <t>CH4511000700010</t>
  </si>
  <si>
    <t>trường thcs hành trung, Huyện Nghĩa Hành-Quãng Ngãi.</t>
  </si>
  <si>
    <t>Nguyễn Quý</t>
  </si>
  <si>
    <t>HS7511001900343</t>
  </si>
  <si>
    <t>2 A trường th hành dũng, Xã Hành Dũng-Huyện Nghĩa Hành-Quãng Ngãi.</t>
  </si>
  <si>
    <t>Đặng Ngọc Anh</t>
  </si>
  <si>
    <t>HC4511001300002</t>
  </si>
  <si>
    <t>UBND, Xã Hành Thiện-Huyện Nghĩa Hành-Quãng Ngãi.</t>
  </si>
  <si>
    <t>Huỳnh Thị Tình</t>
  </si>
  <si>
    <t>HS7511000200158</t>
  </si>
  <si>
    <t>Đại an tây 1, Xã Hành Thuận-Huyện Nghĩa Hành-Quãng Ngãi.</t>
  </si>
  <si>
    <t>28/04/2015</t>
  </si>
  <si>
    <t>22/04/2015</t>
  </si>
  <si>
    <t>Phan Văn Hường</t>
  </si>
  <si>
    <t>GD7511001306181</t>
  </si>
  <si>
    <t>GD7511000201555</t>
  </si>
  <si>
    <t>15/07/2015</t>
  </si>
  <si>
    <t>07/08/2015</t>
  </si>
  <si>
    <t>HGĐ, Xã Hành Thuận-Huyện Nghĩa Hành-Quãng Ngãi.</t>
  </si>
  <si>
    <t>Phan Thị Nga</t>
  </si>
  <si>
    <t>GD4511001307233</t>
  </si>
  <si>
    <t>24/07/2015</t>
  </si>
  <si>
    <t>13/08/2015</t>
  </si>
  <si>
    <t>Phú Vinh Trung, Thị trấn Chợ Chùa-Huyện Nghĩa Hành-Quãng Ngãi.</t>
  </si>
  <si>
    <t>Nguyễn Thị Thanh</t>
  </si>
  <si>
    <t>CH4511002100003</t>
  </si>
  <si>
    <t>29/07/2015</t>
  </si>
  <si>
    <t>trường TH hành thuận, Huyện Nghĩa Hành-Quãng Ngãi.</t>
  </si>
  <si>
    <t>Trần Nguyễn Xuân Thành</t>
  </si>
  <si>
    <t>HS7511000501367</t>
  </si>
  <si>
    <t>30/07/2015</t>
  </si>
  <si>
    <t>02/08/2015</t>
  </si>
  <si>
    <t>11b3 trường thpt số 1 nh, Huyện Nghĩa Hành-Quãng Ngãi.</t>
  </si>
  <si>
    <t>Huỳnh Văn Ái</t>
  </si>
  <si>
    <t>CN3511000700217</t>
  </si>
  <si>
    <t>17/08/2015</t>
  </si>
  <si>
    <t>26/08/2015</t>
  </si>
  <si>
    <t>hcn, Xã Hành Thiện-Huyện Nghĩa Hành-Quãng Ngãi.</t>
  </si>
  <si>
    <t>Nguyễn Thị Mỹ Trâm</t>
  </si>
  <si>
    <t>HS7511001800532</t>
  </si>
  <si>
    <t>20/08/2015</t>
  </si>
  <si>
    <t>lớp 1c trường TH hành trung, Huyện Nghĩa Hành-Quãng Ngãi.</t>
  </si>
  <si>
    <t>Trần Thị Thanh Nhàn</t>
  </si>
  <si>
    <t>GD4511001400996</t>
  </si>
  <si>
    <t>23/08/2015</t>
  </si>
  <si>
    <t>xuân vinh Xã Hành Đức-Huyện Nghĩa Hành-Quãng Ngãi.</t>
  </si>
  <si>
    <t>Nguyễn Anh Tuấn</t>
  </si>
  <si>
    <t>XK4511000900009</t>
  </si>
  <si>
    <t>25/08/2015</t>
  </si>
  <si>
    <t>CB không chuyên trách xã  Hành Tín Đông-Huyện Nghĩa Hành-Quãng Ngãi.</t>
  </si>
  <si>
    <t>Nguyễn Thị Loan</t>
  </si>
  <si>
    <t>GD4511001305127</t>
  </si>
  <si>
    <t>15/06/2015</t>
  </si>
  <si>
    <t>01/07/2015</t>
  </si>
  <si>
    <t>Nguyễn Văn Nhựt</t>
  </si>
  <si>
    <t>CH4511001200003</t>
  </si>
  <si>
    <t>trường th hành dũng, Huyện Nghĩa Hành-Quãng Ngãi.</t>
  </si>
  <si>
    <t>10/07/2015</t>
  </si>
  <si>
    <t>Tạ Thị Xuân Hương</t>
  </si>
  <si>
    <t>GD4511001305389</t>
  </si>
  <si>
    <t>Nguyễn Nhẫn</t>
  </si>
  <si>
    <t>CN3511000501602</t>
  </si>
  <si>
    <t>22/06/2015</t>
  </si>
  <si>
    <t>02/07/2015</t>
  </si>
  <si>
    <t>Nguyễn Văn Thạnh</t>
  </si>
  <si>
    <t>GD4511000301502</t>
  </si>
  <si>
    <t>07/07/2015</t>
  </si>
  <si>
    <t>Nguyễn Tấn Huệ</t>
  </si>
  <si>
    <t>GD4511001304921</t>
  </si>
  <si>
    <t>23/06/2015</t>
  </si>
  <si>
    <t>Đào Văn Lâm</t>
  </si>
  <si>
    <t>CH4511000900026</t>
  </si>
  <si>
    <t>Nguyễn Văn Bá</t>
  </si>
  <si>
    <t>Nguyễn Thị Liêm</t>
  </si>
  <si>
    <t>GD4511001307437</t>
  </si>
  <si>
    <t>03/07/2015</t>
  </si>
  <si>
    <t>Nguyễn Văn Ân</t>
  </si>
  <si>
    <t>HS7511002300109</t>
  </si>
  <si>
    <t>24/06/2015</t>
  </si>
  <si>
    <t>9b trường THCS hành thuận, Huyện Nghĩa Hành-Quãng Ngãi.</t>
  </si>
  <si>
    <t>Trần Thị Thu Hà</t>
  </si>
  <si>
    <t>CH4511004300015</t>
  </si>
  <si>
    <t>09/07/2015</t>
  </si>
  <si>
    <t>Nguyễn Thị Vận</t>
  </si>
  <si>
    <t>CN3511009300812</t>
  </si>
  <si>
    <t>Trần Thị Nhơn</t>
  </si>
  <si>
    <t>CN3511009300182</t>
  </si>
  <si>
    <t>25/06/2015</t>
  </si>
  <si>
    <t>Hiệp Phổ Trung, Xã Hành Trung-Huyện Nghĩa Hành-Quãng Ngãi.</t>
  </si>
  <si>
    <t>Trần Thị Cẩm Nhạn</t>
  </si>
  <si>
    <t>CN6511008100017</t>
  </si>
  <si>
    <t>6d trường THCS phạm văn đồng, Huyện Nghĩa Hành-Quãng Ngãi.</t>
  </si>
  <si>
    <t>Phạm Thanh Bông</t>
  </si>
  <si>
    <t>HT5510000700179</t>
  </si>
  <si>
    <t>Phú châu,, Xã Hành Đức-Huyện Nghĩa Hành-Quãng Ngãi.</t>
  </si>
  <si>
    <t>Trịnh Thị Thanh Tuyết</t>
  </si>
  <si>
    <t>GD4511000301046</t>
  </si>
  <si>
    <t>14/07/2015</t>
  </si>
  <si>
    <t>Hồ Đây</t>
  </si>
  <si>
    <t>GD7511001303633</t>
  </si>
  <si>
    <t>27/06/2015</t>
  </si>
  <si>
    <t>Lê Thị Tường Vy</t>
  </si>
  <si>
    <t>HS7511002100057</t>
  </si>
  <si>
    <t>Lớp 7 B Trường THCS Huỳnh Thúc Kháng, Huyện Nghĩa Hành-Quãng Ngãi.</t>
  </si>
  <si>
    <t>Tăng Thị Diễm Uyên</t>
  </si>
  <si>
    <t>HC4511004900022</t>
  </si>
  <si>
    <t>Huyện Nghĩa Hành-Quãng Ngãi.</t>
  </si>
  <si>
    <t>Lê Thị Kim Hương</t>
  </si>
  <si>
    <t>CH4511001200028</t>
  </si>
  <si>
    <t>08/07/2015</t>
  </si>
  <si>
    <t>trường TH hành dũng, Xã Hành Thuận-Huyện Nghĩa Hành-Quãng Ngãi.</t>
  </si>
  <si>
    <t>Trần Thị Yến</t>
  </si>
  <si>
    <t>GD7511001306476</t>
  </si>
  <si>
    <t>28/06/2015</t>
  </si>
  <si>
    <t>Lương Tịa</t>
  </si>
  <si>
    <t>CN3511001200199</t>
  </si>
  <si>
    <t>29/06/2015</t>
  </si>
  <si>
    <t>06/07/2015</t>
  </si>
  <si>
    <t>HCN, Xã Hành Tín Đông-Huyện Nghĩa Hành-Quãng Ngãi.</t>
  </si>
  <si>
    <t>Huỳnh Cao Thị Ngọc</t>
  </si>
  <si>
    <t>HC4510606300028</t>
  </si>
  <si>
    <t>Trần Văn Hà</t>
  </si>
  <si>
    <t>GD4511000100198</t>
  </si>
  <si>
    <t>Nguyễn Thị Minh Nguyệt</t>
  </si>
  <si>
    <t>GD7511001306325</t>
  </si>
  <si>
    <t>16/07/2015</t>
  </si>
  <si>
    <t>Huỳnh Thị Thúy Kiều</t>
  </si>
  <si>
    <t>CH4511002500022</t>
  </si>
  <si>
    <t>Đoàn Thị Mưu</t>
  </si>
  <si>
    <t>CN3511001100369</t>
  </si>
  <si>
    <t>Trần Thị Minh Khai</t>
  </si>
  <si>
    <t>CH4511004300008</t>
  </si>
  <si>
    <t>13/07/2015</t>
  </si>
  <si>
    <t>trường THPT số 1 nghĩa hành</t>
  </si>
  <si>
    <t>Lê Thị Hường</t>
  </si>
  <si>
    <t>GD4511001300692</t>
  </si>
  <si>
    <t>30/06/2015</t>
  </si>
  <si>
    <t>Tình Phú Nam ,, Xã Hành Minh-Huyện Nghĩa Hành-Quãng Ngãi.</t>
  </si>
  <si>
    <t>Võ Thị Dục</t>
  </si>
  <si>
    <t>CN3511000600922</t>
  </si>
  <si>
    <t>Lê Thị Kim Luôn</t>
  </si>
  <si>
    <t>GD4511001306879</t>
  </si>
  <si>
    <t>Võ Thị Bê</t>
  </si>
  <si>
    <t>CH4511000400003</t>
  </si>
  <si>
    <t>Trường THCS Hành Nhân-Huyện Nghĩa Hành-Quãng Ngãi.</t>
  </si>
  <si>
    <t>Đỗ Tấn Hơn</t>
  </si>
  <si>
    <t>GD4511001306768</t>
  </si>
  <si>
    <t>04/07/2015</t>
  </si>
  <si>
    <t>Võ Thị Nương</t>
  </si>
  <si>
    <t>CN3511000501284</t>
  </si>
  <si>
    <t>17/07/2015</t>
  </si>
  <si>
    <t>Thới Triệu Vy</t>
  </si>
  <si>
    <t>HS7511002800335</t>
  </si>
  <si>
    <t>Lớp 1B Trường TH Số 2 Hành Phước, Huyện Nghĩa Hành-Quãng Ngãi.</t>
  </si>
  <si>
    <t>CN3511000501017</t>
  </si>
  <si>
    <t>CN3511009300209</t>
  </si>
  <si>
    <t>Phạm Ngọc Nga</t>
  </si>
  <si>
    <t>GD4511000400916</t>
  </si>
  <si>
    <t>Lê Thị Thu Hiền</t>
  </si>
  <si>
    <t>HS7511001700056</t>
  </si>
  <si>
    <t>9B trường thcs hành minh, Huyện Nghĩa Hành-Quãng Ngãi.</t>
  </si>
  <si>
    <t>Lương Văn Cường</t>
  </si>
  <si>
    <t>CN3511000501565</t>
  </si>
  <si>
    <t>Nguyễn Phu</t>
  </si>
  <si>
    <t>GD4511000500671</t>
  </si>
  <si>
    <t>hộ gia đình, Xã Hành Nhân-Huyện Nghĩa Hành-Quãng Ngãi.</t>
  </si>
  <si>
    <t>Nguyễn Văn Thông</t>
  </si>
  <si>
    <t>HS7511000501471</t>
  </si>
  <si>
    <t>11b4trường thpt số 1 nghĩa hành, Huyện Nghĩa Hành-Quãng Ngãi.</t>
  </si>
  <si>
    <t>Nguyễn Nguyên Trường</t>
  </si>
  <si>
    <t>CN6511007200004</t>
  </si>
  <si>
    <t>3a trường th hành trung, Huyện Nghĩa Hành-Quãng Ngãi.</t>
  </si>
  <si>
    <t>Nguyễn Thị Thơ</t>
  </si>
  <si>
    <t>CN3511001100270</t>
  </si>
  <si>
    <t>Từ Thị Hoa</t>
  </si>
  <si>
    <t>CN3511001100458</t>
  </si>
  <si>
    <t>Long bàn nam, Xã Hành Minh-Huyện Nghĩa Hành-Quãng Ngãi.</t>
  </si>
  <si>
    <t>Trịnh Thị Nở</t>
  </si>
  <si>
    <t>CH4511000700013</t>
  </si>
  <si>
    <t>Nguyễn Thị Ngọc Nữ</t>
  </si>
  <si>
    <t>HS7511002300441</t>
  </si>
  <si>
    <t>7C TRƯỜNG THCS, Xã Hành Thuận-Huyện Nghĩa Hành-Quãng Ngãi.</t>
  </si>
  <si>
    <t>Huỳnh Thị Thuyền</t>
  </si>
  <si>
    <t>GD7511000200916</t>
  </si>
  <si>
    <t>Nguyễn Giỏi</t>
  </si>
  <si>
    <t>CN3511000900288</t>
  </si>
  <si>
    <t>21/07/2015</t>
  </si>
  <si>
    <t>Lê Văn Danh</t>
  </si>
  <si>
    <t>GD4511001300096</t>
  </si>
  <si>
    <t>Tiêu Văn Âu</t>
  </si>
  <si>
    <t>HS7511000100505</t>
  </si>
  <si>
    <t>4b trường th số 1, Thị trấn Chợ Chùa-Huyện Nghĩa Hành-Quãng Ngãi.</t>
  </si>
  <si>
    <t>Hồ Thị Mai Linh</t>
  </si>
  <si>
    <t>HC4511000700001</t>
  </si>
  <si>
    <t>Nguyễn Thanh Vân</t>
  </si>
  <si>
    <t>HC4511004600015</t>
  </si>
  <si>
    <t>tòa án huyện nh, Huyện Nghĩa Hành-Quãng Ngãi.</t>
  </si>
  <si>
    <t>Trần Thị Tùng</t>
  </si>
  <si>
    <t>Nguyễn Hữu Trình</t>
  </si>
  <si>
    <t>HS7511001300146</t>
  </si>
  <si>
    <t>12C 2 trường THPT nguyễn công phương</t>
  </si>
  <si>
    <t>Lê Thị Sửu</t>
  </si>
  <si>
    <t>GD4511001100553</t>
  </si>
  <si>
    <t>Huỳnh Lúa</t>
  </si>
  <si>
    <t>HC4511000100007</t>
  </si>
  <si>
    <t>12/07/2015</t>
  </si>
  <si>
    <t>TT bồi dưỡng chính trị, Huyện Nghĩa Hành-Quãng Ngãi.</t>
  </si>
  <si>
    <t>Chế Sâm</t>
  </si>
  <si>
    <t>HS7511002000146</t>
  </si>
  <si>
    <t>4a trường TH Hành tín tây, Huyện Nghĩa Hành-Quãng Ngãi.</t>
  </si>
  <si>
    <t>Trần Hải Triều</t>
  </si>
  <si>
    <t>CN3511005900174</t>
  </si>
  <si>
    <t>18/07/2015</t>
  </si>
  <si>
    <t>kỳ thị bắc, Xã Hành Đức-Huyện Nghĩa Hành-Quãng Ngãi.</t>
  </si>
  <si>
    <t>Trương Quang Trí</t>
  </si>
  <si>
    <t>HS7511002300531</t>
  </si>
  <si>
    <t>6C trường THCS, Xã Hành Thuận-Huyện Nghĩa Hành-Quãng Ngãi.</t>
  </si>
  <si>
    <t>Lê Thị Lệ Hằng</t>
  </si>
  <si>
    <t>GD4511001307343</t>
  </si>
  <si>
    <t>Phạm Ngọc Công</t>
  </si>
  <si>
    <t>GD7511001305666</t>
  </si>
  <si>
    <t>Lê Văn Sáu</t>
  </si>
  <si>
    <t>GD7511001303685</t>
  </si>
  <si>
    <t>Trần Thị Huy</t>
  </si>
  <si>
    <t>GD4511001400007</t>
  </si>
  <si>
    <t>2016011226</t>
  </si>
  <si>
    <t>võ thị nhị</t>
  </si>
  <si>
    <t>19381002</t>
  </si>
  <si>
    <t>GD4511000500757</t>
  </si>
  <si>
    <t>201606141432</t>
  </si>
  <si>
    <t>201607201700</t>
  </si>
  <si>
    <t>2016007425</t>
  </si>
  <si>
    <t>nguyễn minh tuấn</t>
  </si>
  <si>
    <t>19800723</t>
  </si>
  <si>
    <t>DN4511001600007</t>
  </si>
  <si>
    <t>201606200757</t>
  </si>
  <si>
    <t>201607011700</t>
  </si>
  <si>
    <t>2016010263</t>
  </si>
  <si>
    <t>trần đoan</t>
  </si>
  <si>
    <t>GD4511000302115</t>
  </si>
  <si>
    <t>201606201016</t>
  </si>
  <si>
    <t>201607041700</t>
  </si>
  <si>
    <t>2015022360</t>
  </si>
  <si>
    <t>phạm thị nga</t>
  </si>
  <si>
    <t>GD4511001400149</t>
  </si>
  <si>
    <t>201606201018</t>
  </si>
  <si>
    <t>201607051715</t>
  </si>
  <si>
    <t>2016011920</t>
  </si>
  <si>
    <t>lê thị lài</t>
  </si>
  <si>
    <t>CN3511000900865</t>
  </si>
  <si>
    <t>201606220838</t>
  </si>
  <si>
    <t>2015014639</t>
  </si>
  <si>
    <t>nguyễn thị kim hạnh</t>
  </si>
  <si>
    <t>19501010</t>
  </si>
  <si>
    <t>tân thành Xã Hành Nhân-Huyện Nghĩa Hành-Quãng Ngãi.</t>
  </si>
  <si>
    <t>GD4511000500653</t>
  </si>
  <si>
    <t>201606230843</t>
  </si>
  <si>
    <t>201607010800</t>
  </si>
  <si>
    <t>2016008777</t>
  </si>
  <si>
    <t>nguyễn thị kim anh</t>
  </si>
  <si>
    <t>An Hòa, Xã Hành Dũng-Huyện Nghĩa Hành-Quãng Ngãi.</t>
  </si>
  <si>
    <t>GD4511001306895</t>
  </si>
  <si>
    <t>201606240924</t>
  </si>
  <si>
    <t>201607081700</t>
  </si>
  <si>
    <t>2016008293</t>
  </si>
  <si>
    <t>tiêu thị hường</t>
  </si>
  <si>
    <t>19590523</t>
  </si>
  <si>
    <t>GD4511001400276</t>
  </si>
  <si>
    <t>201606241430</t>
  </si>
  <si>
    <t>201607051700</t>
  </si>
  <si>
    <t>2016001119</t>
  </si>
  <si>
    <t>trần thị thanh</t>
  </si>
  <si>
    <t>19561001</t>
  </si>
  <si>
    <t>TQ4979731244761</t>
  </si>
  <si>
    <t>201606270800</t>
  </si>
  <si>
    <t>201607020800</t>
  </si>
  <si>
    <t>2013001454</t>
  </si>
  <si>
    <t>trần thị thắng</t>
  </si>
  <si>
    <t>HT5510000700259</t>
  </si>
  <si>
    <t>201606270922</t>
  </si>
  <si>
    <t>201607030800</t>
  </si>
  <si>
    <t>2016012313</t>
  </si>
  <si>
    <t>đỗ thị thanh trà</t>
  </si>
  <si>
    <t>19800412</t>
  </si>
  <si>
    <t>Hành Nhân-Huyện Nghĩa Hành-Quãng Ngãi.</t>
  </si>
  <si>
    <t>CH4511001500003</t>
  </si>
  <si>
    <t>201606271418</t>
  </si>
  <si>
    <t>2016000702</t>
  </si>
  <si>
    <t>nguyễn thị tự</t>
  </si>
  <si>
    <t>201606280800</t>
  </si>
  <si>
    <t>201607111700</t>
  </si>
  <si>
    <t>2016012406</t>
  </si>
  <si>
    <t>nguyễn thị nguyệt</t>
  </si>
  <si>
    <t>CN3511001100700</t>
  </si>
  <si>
    <t>201606280940</t>
  </si>
  <si>
    <t>2016006319</t>
  </si>
  <si>
    <t>phan thị ngõ</t>
  </si>
  <si>
    <t>19500906</t>
  </si>
  <si>
    <t>TQ4979731066850</t>
  </si>
  <si>
    <t>201606290840</t>
  </si>
  <si>
    <t>201607071700</t>
  </si>
  <si>
    <t>2015019673</t>
  </si>
  <si>
    <t>lương thị hoa</t>
  </si>
  <si>
    <t>GD4511000301690</t>
  </si>
  <si>
    <t>201606290845</t>
  </si>
  <si>
    <t>2016002020</t>
  </si>
  <si>
    <t>đoàn thị tài</t>
  </si>
  <si>
    <t>19371011</t>
  </si>
  <si>
    <t>GD4511001401986</t>
  </si>
  <si>
    <t>201607010845</t>
  </si>
  <si>
    <t>2016011290</t>
  </si>
  <si>
    <t>nguyễn thị có</t>
  </si>
  <si>
    <t>19460801</t>
  </si>
  <si>
    <t>CN3511009300861</t>
  </si>
  <si>
    <t>201607041001</t>
  </si>
  <si>
    <t>201607151700</t>
  </si>
  <si>
    <t>2016004249</t>
  </si>
  <si>
    <t>nguyễn văn hoa</t>
  </si>
  <si>
    <t>19370703</t>
  </si>
  <si>
    <t>GD4511001304096</t>
  </si>
  <si>
    <t>201607041014</t>
  </si>
  <si>
    <t>201607110800</t>
  </si>
  <si>
    <t>2016002427</t>
  </si>
  <si>
    <t>nguyễn thị như ý</t>
  </si>
  <si>
    <t>19760607</t>
  </si>
  <si>
    <t>CH4511003500003</t>
  </si>
  <si>
    <t>201607041021</t>
  </si>
  <si>
    <t>201607140800</t>
  </si>
  <si>
    <t>2016013047</t>
  </si>
  <si>
    <t>nguyễn thị thu ba</t>
  </si>
  <si>
    <t>19631117</t>
  </si>
  <si>
    <t>CH4511001800004</t>
  </si>
  <si>
    <t>201607050900</t>
  </si>
  <si>
    <t>201607141700</t>
  </si>
  <si>
    <t>2016006287</t>
  </si>
  <si>
    <t>nguyễn thị lệ bích</t>
  </si>
  <si>
    <t>19550110</t>
  </si>
  <si>
    <t>GD4511000600999</t>
  </si>
  <si>
    <t>201607050944</t>
  </si>
  <si>
    <t>2016013052</t>
  </si>
  <si>
    <t>võ thị mai</t>
  </si>
  <si>
    <t>CN3511009300941</t>
  </si>
  <si>
    <t>201607050947</t>
  </si>
  <si>
    <t>2015020099</t>
  </si>
  <si>
    <t>lê thị chơn</t>
  </si>
  <si>
    <t>HT3511000100158</t>
  </si>
  <si>
    <t>201607060759</t>
  </si>
  <si>
    <t>201607120800</t>
  </si>
  <si>
    <t>2016013182</t>
  </si>
  <si>
    <t>nguyễn thị lai</t>
  </si>
  <si>
    <t>19680605</t>
  </si>
  <si>
    <t>GD4511000301711</t>
  </si>
  <si>
    <t>201607060846</t>
  </si>
  <si>
    <t>2016013252</t>
  </si>
  <si>
    <t>lê thị chí</t>
  </si>
  <si>
    <t>GD4511001400274</t>
  </si>
  <si>
    <t>201607070800</t>
  </si>
  <si>
    <t>2016008514</t>
  </si>
  <si>
    <t>nguyễn thị kim phượng</t>
  </si>
  <si>
    <t>19650302</t>
  </si>
  <si>
    <t>CH4511001500010</t>
  </si>
  <si>
    <t>201607071605</t>
  </si>
  <si>
    <t>201607121700</t>
  </si>
  <si>
    <t>2015021365</t>
  </si>
  <si>
    <t>lê thị thanh</t>
  </si>
  <si>
    <t>GD4511001307924</t>
  </si>
  <si>
    <t>201607110810</t>
  </si>
  <si>
    <t>201607221700</t>
  </si>
  <si>
    <t>2016003416</t>
  </si>
  <si>
    <t>lê thị tiệm</t>
  </si>
  <si>
    <t>19680121</t>
  </si>
  <si>
    <t>GD4511000301875</t>
  </si>
  <si>
    <t>201607111000</t>
  </si>
  <si>
    <t>2015002498</t>
  </si>
  <si>
    <t>đàm khôi</t>
  </si>
  <si>
    <t>CN3511000400845</t>
  </si>
  <si>
    <t>201607251700</t>
  </si>
  <si>
    <t>2015018857</t>
  </si>
  <si>
    <t>nguyễn thị ích</t>
  </si>
  <si>
    <t>GD4511000301571</t>
  </si>
  <si>
    <t>201607120859</t>
  </si>
  <si>
    <t>2015011668</t>
  </si>
  <si>
    <t>đặng thị kiều loan</t>
  </si>
  <si>
    <t>19710719</t>
  </si>
  <si>
    <t>GD4511001306721</t>
  </si>
  <si>
    <t>201607121456</t>
  </si>
  <si>
    <t>2015021102</t>
  </si>
  <si>
    <t>nguyễn thị xuân</t>
  </si>
  <si>
    <t>19551026</t>
  </si>
  <si>
    <t>GD4511000301708</t>
  </si>
  <si>
    <t>201607131506</t>
  </si>
  <si>
    <t>2016013267</t>
  </si>
  <si>
    <t>phạm ngọc nga</t>
  </si>
  <si>
    <t>19450201</t>
  </si>
  <si>
    <t>GD4511001309510</t>
  </si>
  <si>
    <t>201607180815</t>
  </si>
  <si>
    <t>201607261700</t>
  </si>
  <si>
    <t>201607181503</t>
  </si>
  <si>
    <t>201607230800</t>
  </si>
  <si>
    <t>2015020358</t>
  </si>
  <si>
    <t>lê thị mai</t>
  </si>
  <si>
    <t>GD4511000300962</t>
  </si>
  <si>
    <t>201607200823</t>
  </si>
  <si>
    <t>201608011700</t>
  </si>
  <si>
    <t>2016006068</t>
  </si>
  <si>
    <t>nguyễn thị hà</t>
  </si>
  <si>
    <t>19690810</t>
  </si>
  <si>
    <t>GD4511000301952</t>
  </si>
  <si>
    <t>201607200828</t>
  </si>
  <si>
    <t>201608021700</t>
  </si>
  <si>
    <t>2016012450</t>
  </si>
  <si>
    <t>trương thị tuyết</t>
  </si>
  <si>
    <t>CH4510902900005</t>
  </si>
  <si>
    <t>201607211000</t>
  </si>
  <si>
    <t>201608031700</t>
  </si>
  <si>
    <t>2016005351</t>
  </si>
  <si>
    <t>nguyễn thị phi</t>
  </si>
  <si>
    <t>19590105</t>
  </si>
  <si>
    <t>CN3511000401654</t>
  </si>
  <si>
    <t>201607242100</t>
  </si>
  <si>
    <t>2016008773</t>
  </si>
  <si>
    <t>nguyễn phú vinh</t>
  </si>
  <si>
    <t>19870720</t>
  </si>
  <si>
    <t>DN4510007100258</t>
  </si>
  <si>
    <t>201607251528</t>
  </si>
  <si>
    <t>201608051700</t>
  </si>
  <si>
    <t>2016011242</t>
  </si>
  <si>
    <t>201608010850</t>
  </si>
  <si>
    <t>201608081700</t>
  </si>
  <si>
    <t>201608010905</t>
  </si>
  <si>
    <t>201608121700</t>
  </si>
  <si>
    <t>201608011020</t>
  </si>
  <si>
    <t>201608070800</t>
  </si>
  <si>
    <t>2016006766</t>
  </si>
  <si>
    <t>phạm thị kiệm</t>
  </si>
  <si>
    <t>GD4511001308276</t>
  </si>
  <si>
    <t>201608020922</t>
  </si>
  <si>
    <t>2016004347</t>
  </si>
  <si>
    <t>trần  văn minh</t>
  </si>
  <si>
    <t>19710927</t>
  </si>
  <si>
    <t>An Sơn, Xã Hành Dũng-Huyện Nghĩa Hành-Quãng Ngãi.</t>
  </si>
  <si>
    <t>CN3511009301025</t>
  </si>
  <si>
    <t>201608021617</t>
  </si>
  <si>
    <t>201608151700</t>
  </si>
  <si>
    <t>2016011476</t>
  </si>
  <si>
    <t>lê thị thu</t>
  </si>
  <si>
    <t>19640324</t>
  </si>
  <si>
    <t>TC3511000100009</t>
  </si>
  <si>
    <t>201608080925</t>
  </si>
  <si>
    <t>2015016530</t>
  </si>
  <si>
    <t>đỗ thị trận</t>
  </si>
  <si>
    <t>HT3511000100199</t>
  </si>
  <si>
    <t>201608080940</t>
  </si>
  <si>
    <t>201608191700</t>
  </si>
  <si>
    <t>2016015795</t>
  </si>
  <si>
    <t>nguyễn văn nhân</t>
  </si>
  <si>
    <t>19840626</t>
  </si>
  <si>
    <t>CN3511000900936</t>
  </si>
  <si>
    <t>201608090820</t>
  </si>
  <si>
    <t>201608140800</t>
  </si>
  <si>
    <t>2016015778</t>
  </si>
  <si>
    <t>lâm thị tưởng</t>
  </si>
  <si>
    <t>19600712</t>
  </si>
  <si>
    <t>HT3510000700971</t>
  </si>
  <si>
    <t>201608090810</t>
  </si>
  <si>
    <t>201608091050</t>
  </si>
  <si>
    <t>201608261700</t>
  </si>
  <si>
    <t>2013008684</t>
  </si>
  <si>
    <t>nguyễn thị thanh</t>
  </si>
  <si>
    <t>HT5510000700060</t>
  </si>
  <si>
    <t>201608100740</t>
  </si>
  <si>
    <t>201608221700</t>
  </si>
  <si>
    <t>2016014691</t>
  </si>
  <si>
    <t>đoàn thị được</t>
  </si>
  <si>
    <t>201608100915</t>
  </si>
  <si>
    <t>2016001695</t>
  </si>
  <si>
    <t>tiêu thị bích</t>
  </si>
  <si>
    <t>GD4511001305214</t>
  </si>
  <si>
    <t>201608110810</t>
  </si>
  <si>
    <t>2015016428</t>
  </si>
  <si>
    <t>trần văn luận</t>
  </si>
  <si>
    <t>GD4511001305903</t>
  </si>
  <si>
    <t>201608110900</t>
  </si>
  <si>
    <t>201608231700</t>
  </si>
  <si>
    <t>2016016280</t>
  </si>
  <si>
    <t>đoàn thị mai</t>
  </si>
  <si>
    <t>CN3511000901177</t>
  </si>
  <si>
    <t>201608151440</t>
  </si>
  <si>
    <t>201608160820</t>
  </si>
  <si>
    <t>201608291700</t>
  </si>
  <si>
    <t>201608160817</t>
  </si>
  <si>
    <t>2016016365</t>
  </si>
  <si>
    <t>lê thị như trinh</t>
  </si>
  <si>
    <t>19461015</t>
  </si>
  <si>
    <t>GD4511001400844</t>
  </si>
  <si>
    <t>201608160931</t>
  </si>
  <si>
    <t>2016002195</t>
  </si>
  <si>
    <t>nguyễn thị khôi</t>
  </si>
  <si>
    <t>19700825</t>
  </si>
  <si>
    <t>CH4511002800010</t>
  </si>
  <si>
    <t>201608161029</t>
  </si>
  <si>
    <t>201608200800</t>
  </si>
  <si>
    <t>2016016427</t>
  </si>
  <si>
    <t>phạm thị chức</t>
  </si>
  <si>
    <t>19691204</t>
  </si>
  <si>
    <t>CH4511002600002</t>
  </si>
  <si>
    <t>201608180730</t>
  </si>
  <si>
    <t>201608311700</t>
  </si>
  <si>
    <t>2016016578</t>
  </si>
  <si>
    <t>nguyễn thị thu thoại</t>
  </si>
  <si>
    <t>19611213</t>
  </si>
  <si>
    <t>GD4511001307772</t>
  </si>
  <si>
    <t>201608181630</t>
  </si>
  <si>
    <t>201608220900</t>
  </si>
  <si>
    <t>2016016348</t>
  </si>
  <si>
    <t>trần thị đứng</t>
  </si>
  <si>
    <t>19420501</t>
  </si>
  <si>
    <t>thuận hòa, Xã Hành Thịnh-Huyện Nghĩa Hành-Quãng Ngãi.</t>
  </si>
  <si>
    <t>GD4511001001534</t>
  </si>
  <si>
    <t>16/08/2016 00:00:00</t>
  </si>
  <si>
    <t>01/09/2016 00:00:00</t>
  </si>
  <si>
    <t>2015017484</t>
  </si>
  <si>
    <t>phạm thị lan</t>
  </si>
  <si>
    <t>19410704</t>
  </si>
  <si>
    <t>GD4511000201048</t>
  </si>
  <si>
    <t>24/08/2016 00:00:00</t>
  </si>
  <si>
    <t>2015013239</t>
  </si>
  <si>
    <t>phan châu tuấn</t>
  </si>
  <si>
    <t>19580722</t>
  </si>
  <si>
    <t>,Phú Vinh Trung- Thị trấn Chợ Chùa-Huyện Nghĩa Hành-Quãng Ngãi.</t>
  </si>
  <si>
    <t>GD4511001303255</t>
  </si>
  <si>
    <t>25/08/2016 00:00:00</t>
  </si>
  <si>
    <t>2015018601</t>
  </si>
  <si>
    <t>lương công phương</t>
  </si>
  <si>
    <t>GD4511001307470</t>
  </si>
  <si>
    <t>2015006350</t>
  </si>
  <si>
    <t>phạm thị thân</t>
  </si>
  <si>
    <t>CN3511000401023</t>
  </si>
  <si>
    <t>29/08/2016 00:00:00</t>
  </si>
  <si>
    <t>08/09/2016 00:00:00</t>
  </si>
  <si>
    <t>2016006301</t>
  </si>
  <si>
    <t>nguyễn hữu hiền</t>
  </si>
  <si>
    <t>19391231</t>
  </si>
  <si>
    <t>CN3511000500770</t>
  </si>
  <si>
    <t>09/09/2016 00:00:00</t>
  </si>
  <si>
    <t>04/09/2016 00:00:00</t>
  </si>
  <si>
    <t>06/09/2016 00:00:00</t>
  </si>
  <si>
    <t>15/09/2016 00:00:00</t>
  </si>
  <si>
    <t>2015018625</t>
  </si>
  <si>
    <t>từ quốc tuấn</t>
  </si>
  <si>
    <t>HT3511000100701</t>
  </si>
  <si>
    <t>30/08/2016 00:00:00</t>
  </si>
  <si>
    <t>2016015828</t>
  </si>
  <si>
    <t>nguyễn thị xuân hoanh</t>
  </si>
  <si>
    <t>19601003</t>
  </si>
  <si>
    <t>GD4511001309563</t>
  </si>
  <si>
    <t>31/08/2016 00:00:00</t>
  </si>
  <si>
    <t>2015004601</t>
  </si>
  <si>
    <t>nguyễn phụ</t>
  </si>
  <si>
    <t>19391005</t>
  </si>
  <si>
    <t>CN3511000200710</t>
  </si>
  <si>
    <t>2016009100</t>
  </si>
  <si>
    <t>phan thị bích đào</t>
  </si>
  <si>
    <t>2016005574</t>
  </si>
  <si>
    <t>nguyễn thị hồng</t>
  </si>
  <si>
    <t>19420416</t>
  </si>
  <si>
    <t>GD4511000301103</t>
  </si>
  <si>
    <t>12/09/2016 00:00:00</t>
  </si>
  <si>
    <t>2015007427</t>
  </si>
  <si>
    <t>lê văn tú</t>
  </si>
  <si>
    <t>19380327</t>
  </si>
  <si>
    <t>GD4511001302656</t>
  </si>
  <si>
    <t>03/09/2016 00:00:00</t>
  </si>
  <si>
    <t>07/09/2016 00:00:00</t>
  </si>
  <si>
    <t>16/09/2016 00:00:00</t>
  </si>
  <si>
    <t>05/09/2016 00:00:00</t>
  </si>
  <si>
    <t>19/09/2016 00:00:00</t>
  </si>
  <si>
    <t>2016008461</t>
  </si>
  <si>
    <t>phạm thị thi</t>
  </si>
  <si>
    <t>19610414</t>
  </si>
  <si>
    <t>TQ4979731782727</t>
  </si>
  <si>
    <t>2016017845</t>
  </si>
  <si>
    <t>dương thị định</t>
  </si>
  <si>
    <t>CN3511000901160</t>
  </si>
  <si>
    <t>10/09/2016 00:00:00</t>
  </si>
  <si>
    <t>23/09/2016 00:00:00</t>
  </si>
  <si>
    <t>2016018029</t>
  </si>
  <si>
    <t>nguyễn thị vân thừa</t>
  </si>
  <si>
    <t>19640702</t>
  </si>
  <si>
    <t>HT3511000101028</t>
  </si>
  <si>
    <t>2016013088</t>
  </si>
  <si>
    <t>nguyễn thị hồng trâm</t>
  </si>
  <si>
    <t>19580826</t>
  </si>
  <si>
    <t>GD4511000300865</t>
  </si>
  <si>
    <t>13/09/2016 00:00:00</t>
  </si>
  <si>
    <t>2015021199</t>
  </si>
  <si>
    <t>lưu thị điền</t>
  </si>
  <si>
    <t>19460802</t>
  </si>
  <si>
    <t>đại an tây 1 Xã Hành Thuận-Huyện Nghĩa Hành-Quãng Ngãi.</t>
  </si>
  <si>
    <t>GD4511001301423</t>
  </si>
  <si>
    <t>2016018088</t>
  </si>
  <si>
    <t>bùi tấn hùng</t>
  </si>
  <si>
    <t>19701005</t>
  </si>
  <si>
    <t>TQ4979732249875</t>
  </si>
  <si>
    <t>22/09/2016 00:00:00</t>
  </si>
  <si>
    <t>2016008924</t>
  </si>
  <si>
    <t>lương thị phàn</t>
  </si>
  <si>
    <t>HT3511000100996</t>
  </si>
  <si>
    <t>27/09/2016 00:00:00</t>
  </si>
  <si>
    <t>2016015891</t>
  </si>
  <si>
    <t>lưu văn huấn</t>
  </si>
  <si>
    <t>19910120</t>
  </si>
  <si>
    <t>GD4511000801939</t>
  </si>
  <si>
    <t>29/09/2016 00:00:00</t>
  </si>
  <si>
    <t>2016001016</t>
  </si>
  <si>
    <t>hà văn chín</t>
  </si>
  <si>
    <t>GD4511000301428</t>
  </si>
  <si>
    <t>26/09/2016 00:00:00</t>
  </si>
  <si>
    <t>30/09/2016 00:00:00</t>
  </si>
  <si>
    <t>2016002882</t>
  </si>
  <si>
    <t>nguyễn ngữ</t>
  </si>
  <si>
    <t>19620306</t>
  </si>
  <si>
    <t>nguyên hòa, Xã Hành Tín Đông-Huyện Nghĩa Hành-Quãng Ngãi.</t>
  </si>
  <si>
    <t>GD4511001402834</t>
  </si>
  <si>
    <t>2016006783</t>
  </si>
  <si>
    <t>trương văn tùng</t>
  </si>
  <si>
    <t>thôn tân thành, Xã Hành Nhân-Huyện Nghĩa Hành-Quãng Ngãi.</t>
  </si>
  <si>
    <t>GD4511001303934</t>
  </si>
  <si>
    <t>21/09/2016 00:00:00</t>
  </si>
  <si>
    <t>2016007214</t>
  </si>
  <si>
    <t>nguyễn thành quyền</t>
  </si>
  <si>
    <t>19580117</t>
  </si>
  <si>
    <t>CH4511004500052</t>
  </si>
  <si>
    <t>20/09/2016 00:00:00</t>
  </si>
  <si>
    <t>06/10/2016 00:00:00</t>
  </si>
  <si>
    <t>2016010698</t>
  </si>
  <si>
    <t>nguyễn thị hằng</t>
  </si>
  <si>
    <t>phú lâm đông -Xã Hành Thiện -Huyện Nghĩa Hành-Quãng Ngãi.</t>
  </si>
  <si>
    <t>CN3511000700691</t>
  </si>
  <si>
    <t>03/10/2016 00:00:00</t>
  </si>
  <si>
    <t>04/10/2016 00:00:00</t>
  </si>
  <si>
    <t>05/10/2016 00:00:00</t>
  </si>
  <si>
    <t>2016008888</t>
  </si>
  <si>
    <t>quảng thị bông</t>
  </si>
  <si>
    <t>Tôn Tân Thành-, Xã Hành Nhân-Huyện Nghĩa Hành-Quãng Ngãi.</t>
  </si>
  <si>
    <t>GD4511001307984</t>
  </si>
  <si>
    <t>17/10/2016 00:00:00</t>
  </si>
  <si>
    <t>2016019182</t>
  </si>
  <si>
    <t>lê thị danh</t>
  </si>
  <si>
    <t>CN3511000501516</t>
  </si>
  <si>
    <t>08/10/2016 00:00:00</t>
  </si>
  <si>
    <t>2016019543</t>
  </si>
  <si>
    <t>nguyễn văn vỹ</t>
  </si>
  <si>
    <t>CN3511001100804</t>
  </si>
  <si>
    <t>18/10/2016 00:00:00</t>
  </si>
  <si>
    <t>2016016664</t>
  </si>
  <si>
    <t>võ thị thùy tín</t>
  </si>
  <si>
    <t>CN3511001100785</t>
  </si>
  <si>
    <t>14/10/2016 00:00:00</t>
  </si>
  <si>
    <t>28/10/2016 00:00:00</t>
  </si>
  <si>
    <t>2016019631</t>
  </si>
  <si>
    <t>trần mức</t>
  </si>
  <si>
    <t>GD4511001404575</t>
  </si>
  <si>
    <t>2016007147</t>
  </si>
  <si>
    <t>phạm thị phận</t>
  </si>
  <si>
    <t>GD4511000301386</t>
  </si>
  <si>
    <t>13/10/2016 00:00:00</t>
  </si>
  <si>
    <t>2016000281</t>
  </si>
  <si>
    <t>lương thị kim đồng</t>
  </si>
  <si>
    <t>GD4511001308118</t>
  </si>
  <si>
    <t>2016020064</t>
  </si>
  <si>
    <t>lê thị loan</t>
  </si>
  <si>
    <t>GD4511001309849</t>
  </si>
  <si>
    <t>10/10/2016 00:00:00</t>
  </si>
  <si>
    <t>2016004978</t>
  </si>
  <si>
    <t>nguyễn đức long</t>
  </si>
  <si>
    <t>kỳ thọ  bắc, Xã Hành Đức-Huyện Nghĩa Hành-Quãng Ngãi.</t>
  </si>
  <si>
    <t>CN3511000401144</t>
  </si>
  <si>
    <t>11/10/2016 00:00:00</t>
  </si>
  <si>
    <t>2016020179</t>
  </si>
  <si>
    <t>mai thị thu</t>
  </si>
  <si>
    <t>HT3511000100870</t>
  </si>
  <si>
    <t>12/10/2016 00:00:00</t>
  </si>
  <si>
    <t>2016011471</t>
  </si>
  <si>
    <t>phạm thị kim yến</t>
  </si>
  <si>
    <t>GD4511001200485</t>
  </si>
  <si>
    <t>2016020440</t>
  </si>
  <si>
    <t>phạm tấn chuân</t>
  </si>
  <si>
    <t>TQ4979731869225</t>
  </si>
  <si>
    <t>16/10/2016 00:00:00</t>
  </si>
  <si>
    <t>26/10/2016 00:00:00</t>
  </si>
  <si>
    <t>2016019041</t>
  </si>
  <si>
    <t>nguyễn thị bích</t>
  </si>
  <si>
    <t>CH4511002200001</t>
  </si>
  <si>
    <t>24/10/2016 00:00:00</t>
  </si>
  <si>
    <t>2016020518</t>
  </si>
  <si>
    <t>kiều thị my thanh</t>
  </si>
  <si>
    <t>CN3511000401773</t>
  </si>
  <si>
    <t>2016020495</t>
  </si>
  <si>
    <t>điệp thị sửu</t>
  </si>
  <si>
    <t>Kỳ Thọ Bắc, Xã Hành Đức-Huyện Nghĩa Hành-Quãng Ngãi.</t>
  </si>
  <si>
    <t>CN3511000402385</t>
  </si>
  <si>
    <t>2016020720</t>
  </si>
  <si>
    <t>nguyễn thị thủy</t>
  </si>
  <si>
    <t>CH4510901000014</t>
  </si>
  <si>
    <t>19/10/2016 00:00:00</t>
  </si>
  <si>
    <t>30/10/2016 00:00:00</t>
  </si>
  <si>
    <t>2016020745</t>
  </si>
  <si>
    <t>huỳnh đỗ hậu</t>
  </si>
  <si>
    <t>CN3511000101737</t>
  </si>
  <si>
    <t>20/10/2016 00:00:00</t>
  </si>
  <si>
    <t>2016009876</t>
  </si>
  <si>
    <t>nguyễn văn khoái</t>
  </si>
  <si>
    <t>GD4511000500732</t>
  </si>
  <si>
    <t>31/10/2016 00:00:00</t>
  </si>
  <si>
    <t>2016021028</t>
  </si>
  <si>
    <t>võ thị huyền</t>
  </si>
  <si>
    <t>CN3511000502411</t>
  </si>
  <si>
    <t>2016020698</t>
  </si>
  <si>
    <t>phạm sơn</t>
  </si>
  <si>
    <t>CN3511000502300</t>
  </si>
  <si>
    <t>07/11/2016 00:00:00</t>
  </si>
  <si>
    <t>2015012509</t>
  </si>
  <si>
    <t>trần văn hà</t>
  </si>
  <si>
    <t>3/11/2016</t>
  </si>
  <si>
    <t>2016003999</t>
  </si>
  <si>
    <t>lê văn quang</t>
  </si>
  <si>
    <t>DN4510004500248</t>
  </si>
  <si>
    <t>01/11/2016 00:00:00</t>
  </si>
  <si>
    <t>2016015833</t>
  </si>
  <si>
    <t>võ thị bạch tuyết</t>
  </si>
  <si>
    <t>GD4511000601096</t>
  </si>
  <si>
    <t>04/11/2016 00:00:00</t>
  </si>
  <si>
    <t>2016016718</t>
  </si>
  <si>
    <t>nguyễn ngọc thanh</t>
  </si>
  <si>
    <t>TQ4979732243369</t>
  </si>
  <si>
    <t>25/10/2016 00:00:00</t>
  </si>
  <si>
    <t>03/11/2016 00:00:00</t>
  </si>
  <si>
    <t>2016021267</t>
  </si>
  <si>
    <t>võ thị nga</t>
  </si>
  <si>
    <t>TQ4979731067147</t>
  </si>
  <si>
    <t>27/10/2016 00:00:00</t>
  </si>
  <si>
    <t>05/11/2016 00:00:00</t>
  </si>
  <si>
    <t>2016014703</t>
  </si>
  <si>
    <t>nguyễn văn liên</t>
  </si>
  <si>
    <t>CN3511000502392</t>
  </si>
  <si>
    <t>14/11/2016 00:00:00</t>
  </si>
  <si>
    <t>2016013624</t>
  </si>
  <si>
    <t>nguyễn thị thu thủy</t>
  </si>
  <si>
    <t>GD4511001305253</t>
  </si>
  <si>
    <t>2016002856</t>
  </si>
  <si>
    <t>đỗ thị loan</t>
  </si>
  <si>
    <t>CN3511009300982</t>
  </si>
  <si>
    <t>2016000576</t>
  </si>
  <si>
    <t>nguyễn thị an</t>
  </si>
  <si>
    <t>09/11/2016 00:00:00</t>
  </si>
  <si>
    <t>2016009855</t>
  </si>
  <si>
    <t>huỳnh thị liễu</t>
  </si>
  <si>
    <t>tình phú bắc, Xã Hành Minh-Huyện Nghĩa Hành-Quãng Ngãi.19.17</t>
  </si>
  <si>
    <t>TQ4979731115267</t>
  </si>
  <si>
    <t>02/11/2016 00:00:00</t>
  </si>
  <si>
    <t>2016002939</t>
  </si>
  <si>
    <t>lê thị xuân hương</t>
  </si>
  <si>
    <t>phú tình nam, Xã Hành Minh-Huyện Nghĩa Hành-Quãng Ngãi.</t>
  </si>
  <si>
    <t>GD4511001304601</t>
  </si>
  <si>
    <t>11/11/2016 00:00:00</t>
  </si>
  <si>
    <t>2016021672</t>
  </si>
  <si>
    <t>lương hữu hưng</t>
  </si>
  <si>
    <t>GD4511001309525</t>
  </si>
  <si>
    <t>2016003713</t>
  </si>
  <si>
    <t>nguyễn thị bồng</t>
  </si>
  <si>
    <t>GD4511001306567</t>
  </si>
  <si>
    <t>2016021700</t>
  </si>
  <si>
    <t>phạm bật</t>
  </si>
  <si>
    <t>CN3511000401739</t>
  </si>
  <si>
    <t>06/11/2016 00:00:00</t>
  </si>
  <si>
    <t>2015014010</t>
  </si>
  <si>
    <t>trần thị hồng</t>
  </si>
  <si>
    <t>GD4511000301549</t>
  </si>
  <si>
    <t>08/11/2016 00:00:00</t>
  </si>
  <si>
    <t>25/11/2016 00:00:00</t>
  </si>
  <si>
    <t>2016017949</t>
  </si>
  <si>
    <t>huỳnh thị quý</t>
  </si>
  <si>
    <t>GD4511001309929</t>
  </si>
  <si>
    <t>2016011410</t>
  </si>
  <si>
    <t>kiều tấn dũng</t>
  </si>
  <si>
    <t>Vạn xuân 2, Xã Hành Thiện-Huyện Nghĩa Hành-Quãng Ngãi.</t>
  </si>
  <si>
    <t>CN3511000700675</t>
  </si>
  <si>
    <t>13/11/2016 00:00:00</t>
  </si>
  <si>
    <t>2016022159</t>
  </si>
  <si>
    <t>phan thị lệ duyên</t>
  </si>
  <si>
    <t>HC4511005000035</t>
  </si>
  <si>
    <t>10/11/2016 00:00:00</t>
  </si>
  <si>
    <t>16/11/2016 00:00:00</t>
  </si>
  <si>
    <t>2015007543</t>
  </si>
  <si>
    <t>trần phúc</t>
  </si>
  <si>
    <t>GD4511000400800</t>
  </si>
  <si>
    <t>18/11/2016 00:00:00</t>
  </si>
  <si>
    <t>2015001030</t>
  </si>
  <si>
    <t>huỳnh thị tiên</t>
  </si>
  <si>
    <t>thị trấn chợ chùa , Huyện Nghĩa Hành-Quãng Ngãi.</t>
  </si>
  <si>
    <t>HC4511004300003</t>
  </si>
  <si>
    <t>28/11/2016 00:00:00</t>
  </si>
  <si>
    <t>2015011769</t>
  </si>
  <si>
    <t>đào trọng nga</t>
  </si>
  <si>
    <t>HC4511002700002</t>
  </si>
  <si>
    <t>2016022453</t>
  </si>
  <si>
    <t>nguyễn thị minh thùy</t>
  </si>
  <si>
    <t>GD4511000401137</t>
  </si>
  <si>
    <t>15/11/2016 00:00:00</t>
  </si>
  <si>
    <t>2016018253</t>
  </si>
  <si>
    <t>trần văn chữ</t>
  </si>
  <si>
    <t>GD4511000601279</t>
  </si>
  <si>
    <t>19/11/2016 00:00:00</t>
  </si>
  <si>
    <t>2016003459</t>
  </si>
  <si>
    <t>phạm thị minh huyên</t>
  </si>
  <si>
    <t>HT3511000100386</t>
  </si>
  <si>
    <t>2016010129</t>
  </si>
  <si>
    <t>nguyễn thị kim liên</t>
  </si>
  <si>
    <t>GD4511001309438</t>
  </si>
  <si>
    <t>17/11/2016 00:00:00</t>
  </si>
  <si>
    <t>29/11/2016 00:00:00</t>
  </si>
  <si>
    <t>2016003424</t>
  </si>
  <si>
    <t>nguyễn thị lan</t>
  </si>
  <si>
    <t>TQ4979731581638</t>
  </si>
  <si>
    <t>21/11/2016 00:00:00</t>
  </si>
  <si>
    <t>27/11/2016 00:00:00</t>
  </si>
  <si>
    <t>2016000080</t>
  </si>
  <si>
    <t>trần thị phượng</t>
  </si>
  <si>
    <t>GD4511001402640</t>
  </si>
  <si>
    <t>23/11/2016 00:00:00</t>
  </si>
  <si>
    <t>26/11/2016 00:00:00</t>
  </si>
  <si>
    <t>2016014089</t>
  </si>
  <si>
    <t>hoàng việt thắng</t>
  </si>
  <si>
    <t>DN4510001600731</t>
  </si>
  <si>
    <t>2016021664</t>
  </si>
  <si>
    <t>trần bình trung</t>
  </si>
  <si>
    <t>GD4511001310313</t>
  </si>
  <si>
    <t>24/11/2016 00:00:00</t>
  </si>
  <si>
    <t>2016017721</t>
  </si>
  <si>
    <t>võ minh vũ</t>
  </si>
  <si>
    <t>9 c .Xã Hành Thuận-Huyện Nghĩa Hành-Quãng Ngãi.</t>
  </si>
  <si>
    <t>HS4511002300328</t>
  </si>
  <si>
    <t>2016023207</t>
  </si>
  <si>
    <t>võ thị xuân hương</t>
  </si>
  <si>
    <t>TC3511000100119</t>
  </si>
  <si>
    <t>30/11/2016 00:00:00</t>
  </si>
  <si>
    <t>Tháng 11/2016</t>
  </si>
  <si>
    <t>Năm quyết toán</t>
  </si>
  <si>
    <t>2011</t>
  </si>
  <si>
    <t/>
  </si>
  <si>
    <t>1940</t>
  </si>
  <si>
    <t>1964</t>
  </si>
  <si>
    <t>2003</t>
  </si>
  <si>
    <t>1976</t>
  </si>
  <si>
    <t>1938</t>
  </si>
  <si>
    <t>1960</t>
  </si>
  <si>
    <t>2004</t>
  </si>
  <si>
    <t>2002</t>
  </si>
  <si>
    <t>1983</t>
  </si>
  <si>
    <t>1947</t>
  </si>
  <si>
    <t>2008</t>
  </si>
  <si>
    <t>1992</t>
  </si>
  <si>
    <t>1967</t>
  </si>
  <si>
    <t>1963</t>
  </si>
  <si>
    <t>1952</t>
  </si>
  <si>
    <t>1965</t>
  </si>
  <si>
    <t>2001</t>
  </si>
  <si>
    <t>1951</t>
  </si>
  <si>
    <t>1995</t>
  </si>
  <si>
    <t>1950</t>
  </si>
  <si>
    <t>1958</t>
  </si>
  <si>
    <t>1954</t>
  </si>
  <si>
    <t>1975</t>
  </si>
  <si>
    <t>2000</t>
  </si>
  <si>
    <t>1978</t>
  </si>
  <si>
    <t>1945</t>
  </si>
  <si>
    <t>1969</t>
  </si>
  <si>
    <t>1944</t>
  </si>
  <si>
    <t>1984</t>
  </si>
  <si>
    <t>1973</t>
  </si>
  <si>
    <t>1966</t>
  </si>
  <si>
    <t>2009</t>
  </si>
  <si>
    <t>1989</t>
  </si>
  <si>
    <t>1974</t>
  </si>
  <si>
    <t>1962</t>
  </si>
  <si>
    <t>2005</t>
  </si>
  <si>
    <t>1993</t>
  </si>
  <si>
    <t>1939</t>
  </si>
  <si>
    <t>1955</t>
  </si>
  <si>
    <t>1972</t>
  </si>
  <si>
    <t>2007</t>
  </si>
  <si>
    <t>1970</t>
  </si>
  <si>
    <t>2010</t>
  </si>
  <si>
    <t>1943</t>
  </si>
  <si>
    <t>1953</t>
  </si>
  <si>
    <t>1942</t>
  </si>
  <si>
    <t>1998</t>
  </si>
  <si>
    <t>1968</t>
  </si>
  <si>
    <t>1956</t>
  </si>
  <si>
    <t>1996</t>
  </si>
  <si>
    <t>1991</t>
  </si>
  <si>
    <t>1957</t>
  </si>
  <si>
    <t>1941</t>
  </si>
  <si>
    <t>1949</t>
  </si>
  <si>
    <t>1981</t>
  </si>
  <si>
    <t>1994</t>
  </si>
  <si>
    <t>1980</t>
  </si>
  <si>
    <t>1959</t>
  </si>
  <si>
    <t>1987</t>
  </si>
  <si>
    <t>1979</t>
  </si>
  <si>
    <t>1999</t>
  </si>
  <si>
    <t>1985</t>
  </si>
  <si>
    <t>1948</t>
  </si>
  <si>
    <t>1977</t>
  </si>
  <si>
    <t>1971</t>
  </si>
  <si>
    <t>2006</t>
  </si>
  <si>
    <t>1937</t>
  </si>
  <si>
    <t>1986</t>
  </si>
  <si>
    <t>1988</t>
  </si>
  <si>
    <t>1982</t>
  </si>
  <si>
    <t>1990</t>
  </si>
  <si>
    <t>1946</t>
  </si>
  <si>
    <t>1934</t>
  </si>
  <si>
    <t>26/12/2016</t>
  </si>
  <si>
    <t>27/12/2016</t>
  </si>
  <si>
    <t>29/12/2016</t>
  </si>
  <si>
    <t>30/12/2016</t>
  </si>
  <si>
    <t>31/12/2016</t>
  </si>
  <si>
    <t>01/01/2017</t>
  </si>
  <si>
    <t>02/01/2017</t>
  </si>
  <si>
    <t>03/01/2017</t>
  </si>
  <si>
    <t>04/01/2017</t>
  </si>
  <si>
    <t>05/01/2017</t>
  </si>
  <si>
    <t>06/01/2017</t>
  </si>
  <si>
    <t>07/01/2017</t>
  </si>
  <si>
    <t>09/01/2017</t>
  </si>
  <si>
    <t>10/01/2017</t>
  </si>
  <si>
    <t>11/01/2017</t>
  </si>
  <si>
    <t>12/01/2017</t>
  </si>
  <si>
    <t>13/01/2017</t>
  </si>
  <si>
    <t>16/01/2017</t>
  </si>
  <si>
    <t>19/01/2017</t>
  </si>
  <si>
    <t>22/01/2017</t>
  </si>
  <si>
    <t>23/01/2017</t>
  </si>
  <si>
    <t>24/01/2017</t>
  </si>
  <si>
    <t>25/01/2017</t>
  </si>
  <si>
    <t>31/01/2017</t>
  </si>
  <si>
    <t>01/02/2017</t>
  </si>
  <si>
    <t>02/02/2017</t>
  </si>
  <si>
    <t>04/02/2017</t>
  </si>
  <si>
    <t>05/02/2017</t>
  </si>
  <si>
    <t>07/02/2017</t>
  </si>
  <si>
    <t>09/02/2017</t>
  </si>
  <si>
    <t>10/02/2017</t>
  </si>
  <si>
    <t>13/02/2017</t>
  </si>
  <si>
    <t>15/02/2017</t>
  </si>
  <si>
    <t>16/02/2017</t>
  </si>
  <si>
    <t>17/02/2017</t>
  </si>
  <si>
    <t>19/02/2017</t>
  </si>
  <si>
    <t>20/02/2017</t>
  </si>
  <si>
    <t>21/02/2017</t>
  </si>
  <si>
    <t>22/02/2017</t>
  </si>
  <si>
    <t>24/02/2017</t>
  </si>
  <si>
    <t>28/02/2017</t>
  </si>
  <si>
    <t>01/03/2017</t>
  </si>
  <si>
    <t>02/03/2017</t>
  </si>
  <si>
    <t>04/03/2017</t>
  </si>
  <si>
    <t>05/03/2017</t>
  </si>
  <si>
    <t>07/03/2017</t>
  </si>
  <si>
    <t>08/03/2017</t>
  </si>
  <si>
    <t>09/03/2017</t>
  </si>
  <si>
    <t>10/03/2017</t>
  </si>
  <si>
    <t>11/03/2017</t>
  </si>
  <si>
    <t>13/03/2017</t>
  </si>
  <si>
    <t>14/03/2017</t>
  </si>
  <si>
    <t>16/03/2017</t>
  </si>
  <si>
    <t>19/03/2017</t>
  </si>
  <si>
    <t>20/03/2017</t>
  </si>
  <si>
    <t>21/03/2017</t>
  </si>
  <si>
    <t>23/03/2017</t>
  </si>
  <si>
    <t>25/03/2017</t>
  </si>
  <si>
    <t>26/03/2017</t>
  </si>
  <si>
    <t>27/03/2017</t>
  </si>
  <si>
    <t>28/03/2017</t>
  </si>
  <si>
    <t>02/04/2017</t>
  </si>
  <si>
    <t>03/04/2017</t>
  </si>
  <si>
    <t>05/04/2017</t>
  </si>
  <si>
    <t>07/04/2017</t>
  </si>
  <si>
    <t>12/04/2017</t>
  </si>
  <si>
    <t>13/04/2017</t>
  </si>
  <si>
    <t>14/04/2017</t>
  </si>
  <si>
    <t>17/04/2017</t>
  </si>
  <si>
    <t>18/04/2017</t>
  </si>
  <si>
    <t>20/04/2017</t>
  </si>
  <si>
    <t>21/04/2017</t>
  </si>
  <si>
    <t>22/04/2017</t>
  </si>
  <si>
    <t>25/04/2017</t>
  </si>
  <si>
    <t>22/06/2017</t>
  </si>
  <si>
    <t>14/07/2017</t>
  </si>
  <si>
    <t>25/07/2017</t>
  </si>
  <si>
    <t>04/09/2017</t>
  </si>
  <si>
    <t>11/09/2017</t>
  </si>
  <si>
    <t>14/09/2017</t>
  </si>
  <si>
    <t>28/09/2017</t>
  </si>
  <si>
    <t>12/10/2017</t>
  </si>
  <si>
    <t>02/01/2018</t>
  </si>
  <si>
    <t>07/01/2018</t>
  </si>
  <si>
    <t>08/01/2018</t>
  </si>
  <si>
    <t>10/01/2018</t>
  </si>
  <si>
    <t>11/01/2018</t>
  </si>
  <si>
    <t>13/01/2018</t>
  </si>
  <si>
    <t>16/01/2018</t>
  </si>
  <si>
    <t>19/01/2018</t>
  </si>
  <si>
    <t>20/01/2018</t>
  </si>
  <si>
    <t>23/01/2018</t>
  </si>
  <si>
    <t>25/01/2018</t>
  </si>
  <si>
    <t>26/01/2018</t>
  </si>
  <si>
    <t>06/02/2018</t>
  </si>
  <si>
    <t>14/02/2018</t>
  </si>
  <si>
    <t>19/02/2018</t>
  </si>
  <si>
    <t>21/02/2018</t>
  </si>
  <si>
    <t>22/02/2018</t>
  </si>
  <si>
    <t>25/02/2018</t>
  </si>
  <si>
    <t>26/02/2018</t>
  </si>
  <si>
    <t>27/02/2018</t>
  </si>
  <si>
    <t>28/02/2018</t>
  </si>
  <si>
    <t>03/03/2018</t>
  </si>
  <si>
    <t>04/03/2018</t>
  </si>
  <si>
    <t>05/03/2018</t>
  </si>
  <si>
    <t>07/03/2018</t>
  </si>
  <si>
    <t>08/03/2018</t>
  </si>
  <si>
    <t>11/03/2018</t>
  </si>
  <si>
    <t>12/03/2018</t>
  </si>
  <si>
    <t>16/03/2018</t>
  </si>
  <si>
    <t>18/03/2018</t>
  </si>
  <si>
    <t>20/03/2018</t>
  </si>
  <si>
    <t>24/03/2018</t>
  </si>
  <si>
    <t>23/04/2018</t>
  </si>
  <si>
    <t>04/06/2018</t>
  </si>
  <si>
    <t>06/06/2018</t>
  </si>
  <si>
    <t>27/06/2018</t>
  </si>
  <si>
    <t>03/07/2018</t>
  </si>
  <si>
    <t>07/07/2018</t>
  </si>
  <si>
    <t>16/07/2018</t>
  </si>
  <si>
    <t>17/07/2018</t>
  </si>
  <si>
    <t>23/07/2018</t>
  </si>
  <si>
    <t>30/07/2018</t>
  </si>
  <si>
    <t>09/08/2018</t>
  </si>
  <si>
    <t>19/08/2018</t>
  </si>
  <si>
    <t>20/08/2018</t>
  </si>
  <si>
    <t>29/08/2018</t>
  </si>
  <si>
    <t>04/09/2018</t>
  </si>
  <si>
    <t>06/09/2018</t>
  </si>
  <si>
    <t>10/09/2018</t>
  </si>
  <si>
    <t>14/09/2018</t>
  </si>
  <si>
    <t>17/09/2018</t>
  </si>
  <si>
    <t>09/10/2018</t>
  </si>
  <si>
    <t>15/10/2018</t>
  </si>
  <si>
    <t>22/10/2018</t>
  </si>
  <si>
    <t>25/10/2018</t>
  </si>
  <si>
    <t>05/11/2018</t>
  </si>
  <si>
    <t>16/11/2018</t>
  </si>
  <si>
    <t>19/11/2018</t>
  </si>
  <si>
    <t>23/11/2018</t>
  </si>
  <si>
    <t>06/12/2018</t>
  </si>
  <si>
    <t>22/12/2018</t>
  </si>
  <si>
    <t>23/12/2018</t>
  </si>
  <si>
    <t>24/12/2018</t>
  </si>
  <si>
    <t>25/12/2018</t>
  </si>
  <si>
    <t>26/12/2018</t>
  </si>
  <si>
    <t>27/12/2018</t>
  </si>
  <si>
    <t>30/12/2018</t>
  </si>
  <si>
    <t>02/01/2019</t>
  </si>
  <si>
    <t>03/01/2019</t>
  </si>
  <si>
    <t>04/01/2019</t>
  </si>
  <si>
    <t>07/01/2019</t>
  </si>
  <si>
    <t>08/01/2019</t>
  </si>
  <si>
    <t>09/01/2019</t>
  </si>
  <si>
    <t>14/01/2019</t>
  </si>
  <si>
    <t>16/01/2019</t>
  </si>
  <si>
    <t>17/01/2019</t>
  </si>
  <si>
    <t>18/01/2019</t>
  </si>
  <si>
    <t>21/01/2019</t>
  </si>
  <si>
    <t>22/01/2019</t>
  </si>
  <si>
    <t>23/01/2019</t>
  </si>
  <si>
    <t>03/02/2019</t>
  </si>
  <si>
    <t>11/02/2019</t>
  </si>
  <si>
    <t>12/02/2019</t>
  </si>
  <si>
    <t>13/02/2019</t>
  </si>
  <si>
    <t>14/02/2019</t>
  </si>
  <si>
    <t>15/02/2019</t>
  </si>
  <si>
    <t>19/02/2019</t>
  </si>
  <si>
    <t>21/02/2019</t>
  </si>
  <si>
    <t>22/02/2019</t>
  </si>
  <si>
    <t>25/02/2019</t>
  </si>
  <si>
    <t>03/03/2019</t>
  </si>
  <si>
    <t>06/03/2019</t>
  </si>
  <si>
    <t>09/03/2019</t>
  </si>
  <si>
    <t>11/03/2019</t>
  </si>
  <si>
    <t>13/03/2019</t>
  </si>
  <si>
    <t>15/03/2019</t>
  </si>
  <si>
    <t>18/03/2019</t>
  </si>
  <si>
    <t>19/03/2019</t>
  </si>
  <si>
    <t>23/03/2019</t>
  </si>
  <si>
    <t>25/03/2019</t>
  </si>
  <si>
    <t>03/04/2019</t>
  </si>
  <si>
    <t>09/04/2019</t>
  </si>
  <si>
    <t>10/04/2019</t>
  </si>
  <si>
    <t>24/04/2019</t>
  </si>
  <si>
    <t>25/04/2019</t>
  </si>
  <si>
    <t>26/04/2019</t>
  </si>
  <si>
    <t>07/05/2019</t>
  </si>
  <si>
    <t>10/05/2019</t>
  </si>
  <si>
    <t>26/08/2019</t>
  </si>
  <si>
    <t>03/09/2019</t>
  </si>
  <si>
    <t>04/09/2019</t>
  </si>
  <si>
    <t>05/09/2019</t>
  </si>
  <si>
    <t>06/09/2019</t>
  </si>
  <si>
    <t>07/09/2019</t>
  </si>
  <si>
    <t>09/09/2019</t>
  </si>
  <si>
    <t>10/09/2019</t>
  </si>
  <si>
    <t>11/09/2019</t>
  </si>
  <si>
    <t>12/09/2019</t>
  </si>
  <si>
    <t>13/09/2019</t>
  </si>
  <si>
    <t>16/09/2019</t>
  </si>
  <si>
    <t>18/09/2019</t>
  </si>
  <si>
    <t>19/09/2019</t>
  </si>
  <si>
    <t>18/01/2017</t>
  </si>
  <si>
    <t>14/01/2017</t>
  </si>
  <si>
    <t>15/01/2017</t>
  </si>
  <si>
    <t>20/01/2017</t>
  </si>
  <si>
    <t>21/01/2017</t>
  </si>
  <si>
    <t>26/01/2017</t>
  </si>
  <si>
    <t>17/01/2017</t>
  </si>
  <si>
    <t>30/01/2017</t>
  </si>
  <si>
    <t>28/01/2017</t>
  </si>
  <si>
    <t>11/02/2017</t>
  </si>
  <si>
    <t>03/03/2017</t>
  </si>
  <si>
    <t>06/03/2017</t>
  </si>
  <si>
    <t>17/03/2017</t>
  </si>
  <si>
    <t>15/03/2017</t>
  </si>
  <si>
    <t>22/03/2017</t>
  </si>
  <si>
    <t>29/03/2017</t>
  </si>
  <si>
    <t>04/04/2017</t>
  </si>
  <si>
    <t>10/04/2017</t>
  </si>
  <si>
    <t>09/04/2017</t>
  </si>
  <si>
    <t>19/04/2017</t>
  </si>
  <si>
    <t>16/04/2017</t>
  </si>
  <si>
    <t>24/04/2017</t>
  </si>
  <si>
    <t>23/04/2017</t>
  </si>
  <si>
    <t>27/04/2017</t>
  </si>
  <si>
    <t>28/06/2017</t>
  </si>
  <si>
    <t>19/07/2017</t>
  </si>
  <si>
    <t>02/08/2017</t>
  </si>
  <si>
    <t>09/09/2017</t>
  </si>
  <si>
    <t>22/09/2017</t>
  </si>
  <si>
    <t>15/09/2017</t>
  </si>
  <si>
    <t>14/10/2017</t>
  </si>
  <si>
    <t>18/01/2018</t>
  </si>
  <si>
    <t>02/02/2018</t>
  </si>
  <si>
    <t>09/02/2018</t>
  </si>
  <si>
    <t>22/01/2018</t>
  </si>
  <si>
    <t>29/01/2018</t>
  </si>
  <si>
    <t>30/01/2018</t>
  </si>
  <si>
    <t>01/02/2018</t>
  </si>
  <si>
    <t>12/02/2018</t>
  </si>
  <si>
    <t>15/03/2018</t>
  </si>
  <si>
    <t>06/03/2018</t>
  </si>
  <si>
    <t>13/03/2018</t>
  </si>
  <si>
    <t>21/03/2018</t>
  </si>
  <si>
    <t>10/03/2018</t>
  </si>
  <si>
    <t>14/03/2018</t>
  </si>
  <si>
    <t>22/03/2018</t>
  </si>
  <si>
    <t>23/03/2018</t>
  </si>
  <si>
    <t>30/03/2018</t>
  </si>
  <si>
    <t>27/04/2018</t>
  </si>
  <si>
    <t>11/06/2018</t>
  </si>
  <si>
    <t>09/07/2018</t>
  </si>
  <si>
    <t>12/07/2018</t>
  </si>
  <si>
    <t>13/07/2018</t>
  </si>
  <si>
    <t>01/08/2018</t>
  </si>
  <si>
    <t>31/07/2018</t>
  </si>
  <si>
    <t>14/08/2018</t>
  </si>
  <si>
    <t>23/08/2018</t>
  </si>
  <si>
    <t>27/08/2018</t>
  </si>
  <si>
    <t>28/08/2018</t>
  </si>
  <si>
    <t>11/09/2018</t>
  </si>
  <si>
    <t>24/09/2018</t>
  </si>
  <si>
    <t>21/09/2018</t>
  </si>
  <si>
    <t>26/09/2018</t>
  </si>
  <si>
    <t>23/10/2018</t>
  </si>
  <si>
    <t>29/10/2018</t>
  </si>
  <si>
    <t>07/11/2018</t>
  </si>
  <si>
    <t>11/11/2018</t>
  </si>
  <si>
    <t>21/11/2018</t>
  </si>
  <si>
    <t>04/12/2018</t>
  </si>
  <si>
    <t>29/11/2018</t>
  </si>
  <si>
    <t>09/12/2018</t>
  </si>
  <si>
    <t>05/01/2019</t>
  </si>
  <si>
    <t>15/01/2019</t>
  </si>
  <si>
    <t>11/01/2019</t>
  </si>
  <si>
    <t>12/01/2019</t>
  </si>
  <si>
    <t>24/01/2019</t>
  </si>
  <si>
    <t>29/01/2019</t>
  </si>
  <si>
    <t>30/01/2019</t>
  </si>
  <si>
    <t>31/01/2019</t>
  </si>
  <si>
    <t>28/01/2019</t>
  </si>
  <si>
    <t>08/02/2019</t>
  </si>
  <si>
    <t>28/02/2019</t>
  </si>
  <si>
    <t>04/03/2019</t>
  </si>
  <si>
    <t>05/03/2019</t>
  </si>
  <si>
    <t>01/03/2019</t>
  </si>
  <si>
    <t>08/03/2019</t>
  </si>
  <si>
    <t>12/03/2019</t>
  </si>
  <si>
    <t>14/03/2019</t>
  </si>
  <si>
    <t>17/03/2019</t>
  </si>
  <si>
    <t>28/03/2019</t>
  </si>
  <si>
    <t>26/03/2019</t>
  </si>
  <si>
    <t>27/03/2019</t>
  </si>
  <si>
    <t>02/04/2019</t>
  </si>
  <si>
    <t>16/04/2019</t>
  </si>
  <si>
    <t>22/04/2019</t>
  </si>
  <si>
    <t>23/04/2019</t>
  </si>
  <si>
    <t>08/05/2019</t>
  </si>
  <si>
    <t>17/05/2019</t>
  </si>
  <si>
    <t>14/05/2019</t>
  </si>
  <si>
    <t>20/09/2019</t>
  </si>
  <si>
    <t>27/09/2019</t>
  </si>
  <si>
    <t>14/09/2019</t>
  </si>
  <si>
    <t>23/09/2019</t>
  </si>
  <si>
    <t>24/09/2019</t>
  </si>
  <si>
    <t>26/09/2019</t>
  </si>
  <si>
    <t>30/09/2019</t>
  </si>
  <si>
    <t>25/09/2019</t>
  </si>
  <si>
    <t>Tổng cộng</t>
  </si>
  <si>
    <t xml:space="preserve">DANH SÁCH </t>
  </si>
  <si>
    <t>Ký nhận</t>
  </si>
  <si>
    <t>Hoàn trả số tiền % chênh lệch người bệnh đồng chi trả trong quá trình tham gia khám chữa bệnh trong các năm 2014, 2015, 2017, 2018, 2019</t>
  </si>
  <si>
    <t>14/06/2016</t>
  </si>
  <si>
    <t>20/07/2016</t>
  </si>
  <si>
    <t>20/06/2016</t>
  </si>
  <si>
    <t>01/07/2016</t>
  </si>
  <si>
    <t>04/07/2016</t>
  </si>
  <si>
    <t>05/07/2016</t>
  </si>
  <si>
    <t>22/06/2016</t>
  </si>
  <si>
    <t>23/06/2016</t>
  </si>
  <si>
    <t>24/06/2016</t>
  </si>
  <si>
    <t>08/07/2016</t>
  </si>
  <si>
    <t>27/06/2016</t>
  </si>
  <si>
    <t>02/07/2016</t>
  </si>
  <si>
    <t>03/07/2016</t>
  </si>
  <si>
    <t>28/06/2016</t>
  </si>
  <si>
    <t>11/07/2016</t>
  </si>
  <si>
    <t>29/06/2016</t>
  </si>
  <si>
    <t>07/07/2016</t>
  </si>
  <si>
    <t>15/07/2016</t>
  </si>
  <si>
    <t>14/07/2016</t>
  </si>
  <si>
    <t>06/07/2016</t>
  </si>
  <si>
    <t>12/07/2016</t>
  </si>
  <si>
    <t>22/07/2016</t>
  </si>
  <si>
    <t>25/07/2016</t>
  </si>
  <si>
    <t>13/07/2016</t>
  </si>
  <si>
    <t>18/07/2016</t>
  </si>
  <si>
    <t>26/07/2016</t>
  </si>
  <si>
    <t>23/07/2016</t>
  </si>
  <si>
    <t>01/08/2016</t>
  </si>
  <si>
    <t>02/08/2016</t>
  </si>
  <si>
    <t>21/07/2016</t>
  </si>
  <si>
    <t>03/08/2016</t>
  </si>
  <si>
    <t>24/07/2016</t>
  </si>
  <si>
    <t>05/08/2016</t>
  </si>
  <si>
    <t>08/08/2016</t>
  </si>
  <si>
    <t>12/08/2016</t>
  </si>
  <si>
    <t>07/08/2016</t>
  </si>
  <si>
    <t>15/08/2016</t>
  </si>
  <si>
    <t>19/08/2016</t>
  </si>
  <si>
    <t>09/08/2016</t>
  </si>
  <si>
    <t>14/08/2016</t>
  </si>
  <si>
    <t>26/08/2016</t>
  </si>
  <si>
    <t>10/08/2016</t>
  </si>
  <si>
    <t>22/08/2016</t>
  </si>
  <si>
    <t>11/08/2016</t>
  </si>
  <si>
    <t>23/08/2016</t>
  </si>
  <si>
    <t>16/08/2016</t>
  </si>
  <si>
    <t>29/08/2016</t>
  </si>
  <si>
    <t>20/08/2016</t>
  </si>
  <si>
    <t>18/08/2016</t>
  </si>
  <si>
    <t>31/08/2016</t>
  </si>
  <si>
    <t>1961</t>
  </si>
  <si>
    <t>24/08/2016</t>
  </si>
  <si>
    <t>01/09/2016</t>
  </si>
  <si>
    <t>25/08/2016</t>
  </si>
  <si>
    <t>09/09/2016</t>
  </si>
  <si>
    <t>08/09/2016</t>
  </si>
  <si>
    <t>04/09/2016</t>
  </si>
  <si>
    <t>30/08/2016</t>
  </si>
  <si>
    <t>12/09/2016</t>
  </si>
  <si>
    <t>03/09/2016</t>
  </si>
  <si>
    <t>07/09/2016</t>
  </si>
  <si>
    <t>05/09/2016</t>
  </si>
  <si>
    <t>19/09/2016</t>
  </si>
  <si>
    <t>16/09/2016</t>
  </si>
  <si>
    <t>06/09/2016</t>
  </si>
  <si>
    <t>15/09/2016</t>
  </si>
  <si>
    <t>10/09/2016</t>
  </si>
  <si>
    <t>23/09/2016</t>
  </si>
  <si>
    <t>13/09/2016</t>
  </si>
  <si>
    <t>22/09/2016</t>
  </si>
  <si>
    <t>29/09/2016</t>
  </si>
  <si>
    <t>27/09/2016</t>
  </si>
  <si>
    <t>26/09/2016</t>
  </si>
  <si>
    <t>21/09/2016</t>
  </si>
  <si>
    <t>06/10/2016</t>
  </si>
  <si>
    <t>30/09/2016</t>
  </si>
  <si>
    <t>CN3511009100982</t>
  </si>
  <si>
    <t>Tình Phú Nam, Xã Hành Minh-Huyện Nghĩa Hành-Quãng Ngãi.</t>
  </si>
  <si>
    <t>04/10/2016</t>
  </si>
  <si>
    <t>20/09/2016</t>
  </si>
  <si>
    <t>CH4511004300036</t>
  </si>
  <si>
    <t>Trường THPT số I nghĩa hành</t>
  </si>
  <si>
    <t>03/10/2016</t>
  </si>
  <si>
    <t>GD4511000301254</t>
  </si>
  <si>
    <t>TQ4979731869060</t>
  </si>
  <si>
    <t>CN3511000900874</t>
  </si>
  <si>
    <t>HC4511003800006</t>
  </si>
  <si>
    <t>05/10/2016</t>
  </si>
  <si>
    <t>17/10/2016</t>
  </si>
  <si>
    <t>CH4511004600001</t>
  </si>
  <si>
    <t>TTDN-GDTX và HN N Hành, Huyện Nghĩa Hành-Quãng Ngãi.</t>
  </si>
  <si>
    <t>08/10/2016</t>
  </si>
  <si>
    <t>GD4511000302228</t>
  </si>
  <si>
    <t>GD4511000701367</t>
  </si>
  <si>
    <t>GD4511001303871</t>
  </si>
  <si>
    <t>28/09/2016</t>
  </si>
  <si>
    <t>GD4511001307874</t>
  </si>
  <si>
    <t>02/10/2016</t>
  </si>
  <si>
    <t>GD4511001404270</t>
  </si>
  <si>
    <t>Vinh thọ-Xã Hành Phước-Huyện Nghĩa Hành-Quãng Ngãi.</t>
  </si>
  <si>
    <t>GD4511000302238</t>
  </si>
  <si>
    <t>HS4511001700516</t>
  </si>
  <si>
    <t>lớp 6b, Xã Hành Minh-Huyện Nghĩa Hành-Quãng Ngãi.</t>
  </si>
  <si>
    <t>CN3511000502536</t>
  </si>
  <si>
    <t>Phú Vinh Tây, Thị trấn Chợ Chùa-Huyện Nghĩa Hành-Quãng Ngãi.</t>
  </si>
  <si>
    <t>GD4511001401223</t>
  </si>
  <si>
    <t>hòa vinh, Xã Hành Phước-Huyện Nghĩa Hành-Quãng Ngãi.</t>
  </si>
  <si>
    <t>HS4511003000012</t>
  </si>
  <si>
    <t>4A, Thị trấn Chợ Chùa-Huyện Nghĩa Hành-Quãng Ngãi.</t>
  </si>
  <si>
    <t>CT4511000100019</t>
  </si>
  <si>
    <t>GD4511000100370</t>
  </si>
  <si>
    <t>01/10/2016</t>
  </si>
  <si>
    <t>GD4511000301826</t>
  </si>
  <si>
    <t>10/10/2016</t>
  </si>
  <si>
    <t>HS4511000501807</t>
  </si>
  <si>
    <t>lớp 11b1, Thị trấn Chợ Chùa-Huyện Nghĩa Hành-Quãng Ngãi.</t>
  </si>
  <si>
    <t>HS4511001700385</t>
  </si>
  <si>
    <t>lớp 7B,, Xã Hành Minh-Huyện Nghĩa Hành-Quãng Ngãi.</t>
  </si>
  <si>
    <t>GD4511000301585</t>
  </si>
  <si>
    <t>an sơn, Xã Hành Đức-Huyện Nghĩa Hành-Quãng Ngãi.</t>
  </si>
  <si>
    <t>GD4511001304178</t>
  </si>
  <si>
    <t>phú vinh tây , Thị trấn Chợ Chùa-Huyện Nghĩa Hành-Quãng Ngãi.</t>
  </si>
  <si>
    <t>XK4511000100019</t>
  </si>
  <si>
    <t>18/10/2016</t>
  </si>
  <si>
    <t>14/10/2016</t>
  </si>
  <si>
    <t>GD4511001200524</t>
  </si>
  <si>
    <t>nhơn lộc, Xã Hành Tín Đông-Huyện Nghĩa Hành-Quãng Ngãi.</t>
  </si>
  <si>
    <t>HC4511003400001</t>
  </si>
  <si>
    <t>hành thiện, Xã Hành Thiện-Huyện Nghĩa Hành-Quãng Ngãi.</t>
  </si>
  <si>
    <t>CN3511000800841</t>
  </si>
  <si>
    <t>GD4511001403111</t>
  </si>
  <si>
    <t>Tân Phú 2, Xã Hành Tín Tây-Huyện Nghĩa Hành-Quãng Ngãi.</t>
  </si>
  <si>
    <t>07/10/2016</t>
  </si>
  <si>
    <t>TQ4979732238509</t>
  </si>
  <si>
    <t>CN3511000501938</t>
  </si>
  <si>
    <t>GD4511001304150</t>
  </si>
  <si>
    <t>13/10/2016</t>
  </si>
  <si>
    <t>GD4511000301459</t>
  </si>
  <si>
    <t>GD4511001309154</t>
  </si>
  <si>
    <t>GD4511000100303</t>
  </si>
  <si>
    <t>GD4511000801991</t>
  </si>
  <si>
    <t>12/10/2016</t>
  </si>
  <si>
    <t>HS4511001600182</t>
  </si>
  <si>
    <t>HS4511001900470</t>
  </si>
  <si>
    <t>lớp 2c, Xã Hành Dũng-Huyện Nghĩa Hành-Quãng Ngãi.</t>
  </si>
  <si>
    <t>CN3511001100553</t>
  </si>
  <si>
    <t>09/10/2016</t>
  </si>
  <si>
    <t>GD4511001306730</t>
  </si>
  <si>
    <t>GD4511001309308</t>
  </si>
  <si>
    <t>HS4511002500439</t>
  </si>
  <si>
    <t>Xuân Vinh, Thị trấn Chợ Chùa-Huyện Nghĩa Hành-Quãng Ngãi.</t>
  </si>
  <si>
    <t>GD4511001305355</t>
  </si>
  <si>
    <t>HS4511001400532</t>
  </si>
  <si>
    <t>1a, Xã Hành Phước-Huyện Nghĩa Hành-Quãng Ngãi.</t>
  </si>
  <si>
    <t>CN3511000200736</t>
  </si>
  <si>
    <t>Kim Thành, Xã Hành Dũng-Huyện Nghĩa Hành-Quãng Ngãi.</t>
  </si>
  <si>
    <t>GD4511001306015</t>
  </si>
  <si>
    <t>TQ4979731581668</t>
  </si>
  <si>
    <t>,Xã Hành Đức-Huyện Nghĩa Hành-Quãng Ngãi.</t>
  </si>
  <si>
    <t>11/10/2016</t>
  </si>
  <si>
    <t>HS4511000700015</t>
  </si>
  <si>
    <t>GD4511000201865</t>
  </si>
  <si>
    <t>Phú Định, Xã Hành Thuận-Huyện Nghĩa Hành-Quãng Ngãi.</t>
  </si>
  <si>
    <t>24/10/2016</t>
  </si>
  <si>
    <t>GD4511000601206</t>
  </si>
  <si>
    <t>kì thọ bắc, Xã Hành Đức-Huyện Nghĩa Hành-Quãng Ngãi.</t>
  </si>
  <si>
    <t>19/10/2016</t>
  </si>
  <si>
    <t>CH4511003000003</t>
  </si>
  <si>
    <t>TQ4979731581658</t>
  </si>
  <si>
    <t>CH4511002300013</t>
  </si>
  <si>
    <t>hành đức, Huyện Nghĩa Hành-Quãng Ngãi.</t>
  </si>
  <si>
    <t>CN3511001100220</t>
  </si>
  <si>
    <t>CN3511000501724</t>
  </si>
  <si>
    <t>phú bình trung, Thị trấn Chợ Chùa-Huyện Nghĩa Hành-Quãng Ngãi.</t>
  </si>
  <si>
    <t>GD4511000301842</t>
  </si>
  <si>
    <t>GD4511001402446</t>
  </si>
  <si>
    <t>GD4511000302234</t>
  </si>
  <si>
    <t>an phước, Xã Hành Phước-Huyện Nghĩa Hành-Quãng Ngãi.</t>
  </si>
  <si>
    <t>16/10/2016</t>
  </si>
  <si>
    <t>GD4511000601106</t>
  </si>
  <si>
    <t>kỳ thọ bắc - Xã Hành Đức-Huyện Nghĩa Hành-Quãng Ngãi.</t>
  </si>
  <si>
    <t>25/10/2016</t>
  </si>
  <si>
    <t>28/10/2016</t>
  </si>
  <si>
    <t>HS4511002101250</t>
  </si>
  <si>
    <t>6c, Thị trấn Chợ Chùa-Huyện Nghĩa Hành-Quãng Ngãi.</t>
  </si>
  <si>
    <t>HT3511000100015</t>
  </si>
  <si>
    <t>GD4511001100748</t>
  </si>
  <si>
    <t>long bình,Xã Hành Tín Tây-Huyện Nghĩa Hành-Quãng Ngãi.</t>
  </si>
  <si>
    <t>GD4511001400417</t>
  </si>
  <si>
    <t>Phú bình trung, Thị trấn Chợ Chùa-Huyện Nghĩa Hành-Quãng Ngãi.</t>
  </si>
  <si>
    <t>GD4511000901140</t>
  </si>
  <si>
    <t>phú lâm đông, Xã Hành Thiện-Huyện Nghĩa Hành-Quãng Ngãi.</t>
  </si>
  <si>
    <t>CN3511000601006</t>
  </si>
  <si>
    <t>Đồng Miếu ,Xã Hành Tín Tây-Huyện Nghĩa Hành-Quãng Ngãi.</t>
  </si>
  <si>
    <t>20/10/2016</t>
  </si>
  <si>
    <t>HS4511002900312</t>
  </si>
  <si>
    <t>GD4511001307948</t>
  </si>
  <si>
    <t>an sơn,, Xã Hành Dũng-Huyện Nghĩa Hành-Quãng Ngãi.</t>
  </si>
  <si>
    <t>DN4510603301348</t>
  </si>
  <si>
    <t>Xã Hành Đức-Huyện Nghĩa Hành-Quãng Ngãi.cải tiến2</t>
  </si>
  <si>
    <t>21/10/2016</t>
  </si>
  <si>
    <t>GD4511001309277</t>
  </si>
  <si>
    <t>CN3511000700277</t>
  </si>
  <si>
    <t>Ngọc dạ, Xã Hành Thiện-Huyện Nghĩa Hành-Quãng Ngãi.</t>
  </si>
  <si>
    <t>27/10/2016</t>
  </si>
  <si>
    <t>HS4511002200467</t>
  </si>
  <si>
    <t>hiệp phổ trung,Xã Hành Thiện-Huyện Nghĩa Hành-Quãng Ngãi.</t>
  </si>
  <si>
    <t>GD4511001401174</t>
  </si>
  <si>
    <t>HS4511000200157</t>
  </si>
  <si>
    <t>5B , Trường Hành Thuận, Xã Hành Thuận-Huyện Nghĩa Hành-Quãng Ngãi.</t>
  </si>
  <si>
    <t>HS4511002101306</t>
  </si>
  <si>
    <t>6d, Xã Hành Phước-Huyện Nghĩa Hành-Quãng Ngãi.</t>
  </si>
  <si>
    <t>HS4511002101411</t>
  </si>
  <si>
    <t>15/10/2016</t>
  </si>
  <si>
    <t>HS4511002200324</t>
  </si>
  <si>
    <t>26/10/2016</t>
  </si>
  <si>
    <t>TQ4979731582918</t>
  </si>
  <si>
    <t>đại an đông 1, Xã Hành Thuận-Huyện Nghĩa Hành-Quãng Ngãi.</t>
  </si>
  <si>
    <t>HS4511000502323</t>
  </si>
  <si>
    <t>lớp 10a4,Xã Hành Minh-Huyện Nghĩa Hành-Quãng Ngãi.</t>
  </si>
  <si>
    <t>HS4511002900317</t>
  </si>
  <si>
    <t>3b hành minh, Huyện Nghĩa Hành-Quãng Ngãi.</t>
  </si>
  <si>
    <t>CN3511000402145</t>
  </si>
  <si>
    <t>GD4511001309962</t>
  </si>
  <si>
    <t>thiên xuân, Xã Hành Tín Đông-Huyện Nghĩa Hành-Quãng Ngãi.</t>
  </si>
  <si>
    <t>GD4511001309450</t>
  </si>
  <si>
    <t>TQ4979731869042</t>
  </si>
  <si>
    <t>GD4511001301308</t>
  </si>
  <si>
    <t>GD4511001309860</t>
  </si>
  <si>
    <t>HS4511002101292</t>
  </si>
  <si>
    <t>6d, Xã Hành Đức-Huyện Nghĩa Hành-Quãng Ngãi.</t>
  </si>
  <si>
    <t>GD4510100705920</t>
  </si>
  <si>
    <t>Phường Quảng Phú-Thành phố Quảng Ngãi-Quãng Ngãi.</t>
  </si>
  <si>
    <t>GD4511000801756</t>
  </si>
  <si>
    <t>hòa Thọ-, Xã Hành Phước-Huyện Nghĩa Hành-Quãng Ngãi.</t>
  </si>
  <si>
    <t>GD4511001001450</t>
  </si>
  <si>
    <t>ba bình, Xã Hành Thịnh-Huyện Nghĩa Hành-Quãng Ngãi.</t>
  </si>
  <si>
    <t>07/11/2016</t>
  </si>
  <si>
    <t>30/10/2016</t>
  </si>
  <si>
    <t>CN3511000901287</t>
  </si>
  <si>
    <t>Hiệp Phổ trung, Xã Hành Trung-Huyện Nghĩa Hành-Quãng Ngãi.</t>
  </si>
  <si>
    <t>31/10/2016</t>
  </si>
  <si>
    <t>GD4511000301750</t>
  </si>
  <si>
    <t>HS4511001700246</t>
  </si>
  <si>
    <t>HS4511002900307</t>
  </si>
  <si>
    <t>3a, Xã Hành Minh-Huyện Nghĩa Hành-Quãng Ngãi.</t>
  </si>
  <si>
    <t>GD4511100101155</t>
  </si>
  <si>
    <t>51009</t>
  </si>
  <si>
    <t>Phước vĩnh, Xã Đức Phú-Huyện Mộ Đức-Quãng Ngãi.</t>
  </si>
  <si>
    <t>GD4511000302140</t>
  </si>
  <si>
    <t>23/10/2016</t>
  </si>
  <si>
    <t>GD4511001303798</t>
  </si>
  <si>
    <t>TQ4979731762283</t>
  </si>
  <si>
    <t>GD4511000801493</t>
  </si>
  <si>
    <t>an chỉ đông, Xã Hành Phước-Huyện Nghĩa Hành-Quãng Ngãi.</t>
  </si>
  <si>
    <t>GD4511001307942</t>
  </si>
  <si>
    <t>vinh thọ, Xã Hành Phước-Huyện Nghĩa Hành-Quãng Ngãi.</t>
  </si>
  <si>
    <t>GD4511000401163</t>
  </si>
  <si>
    <t>GD4511000401308</t>
  </si>
  <si>
    <t>hiệp phổ nam - Xã Hành Trung-Huyện Nghĩa Hành-Quãng Ngãi.</t>
  </si>
  <si>
    <t>GD4511000301702</t>
  </si>
  <si>
    <t>02/11/2016</t>
  </si>
  <si>
    <t>GD4511001303243</t>
  </si>
  <si>
    <t>22/10/2016</t>
  </si>
  <si>
    <t>GD4511001303233</t>
  </si>
  <si>
    <t>CH4511001200026</t>
  </si>
  <si>
    <t>Phú vinh trung, Thị trấn Chợ Chùa-Huyện Nghĩa Hành-Quãng Ngãi.</t>
  </si>
  <si>
    <t>01/11/2016</t>
  </si>
  <si>
    <t>04/11/2016</t>
  </si>
  <si>
    <t>GD4511000400706</t>
  </si>
  <si>
    <t>GD4511001308796</t>
  </si>
  <si>
    <t>HS4511001301461</t>
  </si>
  <si>
    <t>10a5, Xã Hành Trung-Huyện Nghĩa Hành-Quãng Ngãi.</t>
  </si>
  <si>
    <t>GD4511001300004</t>
  </si>
  <si>
    <t>03/11/2016</t>
  </si>
  <si>
    <t>HC4511003000002</t>
  </si>
  <si>
    <t>CN3511000401833</t>
  </si>
  <si>
    <t>GD4511000801780</t>
  </si>
  <si>
    <t>GD4511000200895</t>
  </si>
  <si>
    <t>xuân an, Xã Hành Thuận-Huyện Nghĩa Hành-Quãng Ngãi.</t>
  </si>
  <si>
    <t>GD4511000500749</t>
  </si>
  <si>
    <t>14/11/2016</t>
  </si>
  <si>
    <t>05/11/2016</t>
  </si>
  <si>
    <t>CN3511000502476</t>
  </si>
  <si>
    <t>phú vinh Trung,, Thị trấn Chợ Chùa-Huyện Nghĩa Hành-Quãng Ngãi.</t>
  </si>
  <si>
    <t>GD4511001400446</t>
  </si>
  <si>
    <t>HS4511001800625</t>
  </si>
  <si>
    <t>1C, Xã Hành Trung-Huyện Nghĩa Hành-Quãng Ngãi.</t>
  </si>
  <si>
    <t>CN3511000700807</t>
  </si>
  <si>
    <t>11/11/2016</t>
  </si>
  <si>
    <t>CH4511004300065</t>
  </si>
  <si>
    <t>An sơn,Xã Hành Dũng-Huyện Nghĩa Hành-Quãng Ngãi.</t>
  </si>
  <si>
    <t>HS4511002100761</t>
  </si>
  <si>
    <t>8a, Xã Hành Nhân-Huyện Nghĩa Hành-Quãng Ngãi.</t>
  </si>
  <si>
    <t>CH4511001500008</t>
  </si>
  <si>
    <t>DN4510142700646</t>
  </si>
  <si>
    <t>long sơn, Huyện Minh Long-Quãng Ngãi.</t>
  </si>
  <si>
    <t>TK4740102700027</t>
  </si>
  <si>
    <t>74193</t>
  </si>
  <si>
    <t>Phường Định Hoà-Thành phố Thủ Dầu Một-Bình Dương_ MN Khai Trí</t>
  </si>
  <si>
    <t>HC4511001700025</t>
  </si>
  <si>
    <t>GD4511001308183</t>
  </si>
  <si>
    <t>29/10/2016</t>
  </si>
  <si>
    <t>CN3511001100693</t>
  </si>
  <si>
    <t>HS4511000501998</t>
  </si>
  <si>
    <t>lớp 11b9, Thị trấn Chợ Chùa-Huyện Nghĩa Hành-Quãng Ngãi.</t>
  </si>
  <si>
    <t>08/11/2016</t>
  </si>
  <si>
    <t>HS4511000101019</t>
  </si>
  <si>
    <t>CN3511000401839</t>
  </si>
  <si>
    <t>09/11/2016</t>
  </si>
  <si>
    <t>CN3511000501204</t>
  </si>
  <si>
    <t>GD4511000302128</t>
  </si>
  <si>
    <t>GD4511000700413</t>
  </si>
  <si>
    <t>HS4511000100729</t>
  </si>
  <si>
    <t>Lớp 2B, Thị trấn Chợ Chùa-Huyện Nghĩa Hành-Quãng Ngãi.</t>
  </si>
  <si>
    <t>HS4511001500565</t>
  </si>
  <si>
    <t>lớp 8c, Xã Hành Phước-Huyện Nghĩa Hành-Quãng Ngãi.</t>
  </si>
  <si>
    <t>HS4511001700511</t>
  </si>
  <si>
    <t>lớp 6a, Xã Hành Minh-Huyện Nghĩa Hành-Quãng Ngãi.</t>
  </si>
  <si>
    <t>15/11/2016</t>
  </si>
  <si>
    <t>CH4511004300068</t>
  </si>
  <si>
    <t>16/11/2016</t>
  </si>
  <si>
    <t>SV4511000700044</t>
  </si>
  <si>
    <t>ĐCN, Xã Hành Nhân-Huyện Nghĩa Hành-Quãng Ngãi.</t>
  </si>
  <si>
    <t>HS4511002100891</t>
  </si>
  <si>
    <t>8g, Xã Hành Đức-Huyện Nghĩa Hành-Quãng Ngãi.</t>
  </si>
  <si>
    <t>CN3511000700625</t>
  </si>
  <si>
    <t>ngọc dạ.Xã Hành Thiện-Huyện Nghĩa Hành-Quãng Ngãi.</t>
  </si>
  <si>
    <t>GD4511000301513</t>
  </si>
  <si>
    <t>GD4511000801795</t>
  </si>
  <si>
    <t>GD4511000100366</t>
  </si>
  <si>
    <t>GD4511001300927</t>
  </si>
  <si>
    <t>HC4511004600010</t>
  </si>
  <si>
    <t>HS4511000200682</t>
  </si>
  <si>
    <t>3B, Xã Hành Thuận-Huyện Nghĩa Hành-Quãng Ngãi.</t>
  </si>
  <si>
    <t>06/11/2016</t>
  </si>
  <si>
    <t>CN3511000502570</t>
  </si>
  <si>
    <t>10/11/2016</t>
  </si>
  <si>
    <t>CT4511000100006</t>
  </si>
  <si>
    <t>DN4510002000019</t>
  </si>
  <si>
    <t>HS4511002900407</t>
  </si>
  <si>
    <t>TA4510000800566</t>
  </si>
  <si>
    <t>PC47, Huyện Nghĩa Hành-Quãng Ngãi.</t>
  </si>
  <si>
    <t>GD4511001400782</t>
  </si>
  <si>
    <t>CN3511000502564</t>
  </si>
  <si>
    <t>GD4510601506440</t>
  </si>
  <si>
    <t>phú văn, Xã Nghĩa Trung-Huyện Tư Nghĩa-Quãng Ngãi.</t>
  </si>
  <si>
    <t>GD4511000302142</t>
  </si>
  <si>
    <t>an đinh, Xã Hành Dũng-Huyện Nghĩa Hành-Quãng Ngãi.</t>
  </si>
  <si>
    <t>GD4511001404328</t>
  </si>
  <si>
    <t>21/11/2016</t>
  </si>
  <si>
    <t>HS4511002100149</t>
  </si>
  <si>
    <t>9G, Thị trấn Chợ Chùa-Huyện Nghĩa Hành-Quãng Ngãi.</t>
  </si>
  <si>
    <t>GD4511001308074</t>
  </si>
  <si>
    <t>Thôn phú vinh tây, Thị trấn Chợ Chùa-Huyện Nghĩa Hành-Quãng Ngãi.</t>
  </si>
  <si>
    <t>25/11/2016</t>
  </si>
  <si>
    <t>HS4511000700434</t>
  </si>
  <si>
    <t>lớp 6b, Xã Hành Dũng-Huyện Nghĩa Hành-Quãng Ngãi.</t>
  </si>
  <si>
    <t>HT3511000100894</t>
  </si>
  <si>
    <t>12/11/2016</t>
  </si>
  <si>
    <t>TQ4979732225558</t>
  </si>
  <si>
    <t>CH4511001300011</t>
  </si>
  <si>
    <t>18/11/2016</t>
  </si>
  <si>
    <t>GD4511001300044</t>
  </si>
  <si>
    <t>13/11/2016</t>
  </si>
  <si>
    <t>CH4511000100836</t>
  </si>
  <si>
    <t>GD4511000401342</t>
  </si>
  <si>
    <t>HS4511000100913</t>
  </si>
  <si>
    <t>1d hành đức, Huyện Nghĩa Hành-Quãng Ngãi.</t>
  </si>
  <si>
    <t>17/11/2016</t>
  </si>
  <si>
    <t>GD4511000302239</t>
  </si>
  <si>
    <t>GD4511001307068</t>
  </si>
  <si>
    <t>hòa mỹ, Xã Hành Phước-Huyện Nghĩa Hành-Quãng Ngãi.</t>
  </si>
  <si>
    <t>TA4510000802263</t>
  </si>
  <si>
    <t>HS4511002800431</t>
  </si>
  <si>
    <t>DN479YB11200001</t>
  </si>
  <si>
    <t>79021</t>
  </si>
  <si>
    <t>Phường 10-Quận 8-Tp. Hồ Chí Minh</t>
  </si>
  <si>
    <t>HS4511002900584</t>
  </si>
  <si>
    <t>CN3511000402276</t>
  </si>
  <si>
    <t>CN3511000502317</t>
  </si>
  <si>
    <t>28/11/2016</t>
  </si>
  <si>
    <t>TQ4979732249447</t>
  </si>
  <si>
    <t>Phú bình tây,Thị trấn Chợ Chùa-Huyện Nghĩa Hành-Quãng Ngãi.</t>
  </si>
  <si>
    <t>22/11/2016</t>
  </si>
  <si>
    <t>19/11/2016</t>
  </si>
  <si>
    <t>GD4510602001461</t>
  </si>
  <si>
    <t>tân hội, Xã Nghĩa Trung-Huyện Tư Nghĩa-Quãng Ngãi.</t>
  </si>
  <si>
    <t>24/11/2016</t>
  </si>
  <si>
    <t>GD4511000600578</t>
  </si>
  <si>
    <t>GD4511001400615</t>
  </si>
  <si>
    <t>hòa sơn, Xã Hành Phước-Huyện Nghĩa Hành-Quãng Ngãi.</t>
  </si>
  <si>
    <t>HS4511001301057</t>
  </si>
  <si>
    <t>11b2, Xã Hành Thuận-Huyện Nghĩa Hành-Quãng Ngãi.</t>
  </si>
  <si>
    <t>TA4510000802243</t>
  </si>
  <si>
    <t>CANH, Xã Hành Minh-Huyện Nghĩa Hành-Quãng Ngãi.</t>
  </si>
  <si>
    <t>DN4792305600756</t>
  </si>
  <si>
    <t>thôn 3, Xã Long Hiệp-Huyện Minh Long-Quãng Ngãi.</t>
  </si>
  <si>
    <t>CN3511000502289</t>
  </si>
  <si>
    <t>GD4520901607574</t>
  </si>
  <si>
    <t>52007</t>
  </si>
  <si>
    <t>Nhơn HưingHuyện An Nhơn-Bình Định</t>
  </si>
  <si>
    <t>HS4511003200352</t>
  </si>
  <si>
    <t>8b, Xã Hành Đức-Huyện Nghĩa Hành-Quãng Ngãi.</t>
  </si>
  <si>
    <t>HS4511000100369</t>
  </si>
  <si>
    <t>5c trường th số 1 ttcc, Huyện Nghĩa Hành-Quãng Ngãi., Thị trấn Chợ Chùa-Huyện Nghĩa Hành-Quãng Ngãi.</t>
  </si>
  <si>
    <t>29/11/2016</t>
  </si>
  <si>
    <t>CN3511000900283</t>
  </si>
  <si>
    <t>Hiệp Phổ tây, Xã Hành Trung-Huyện Nghĩa Hành-Quãng Ngãi.</t>
  </si>
  <si>
    <t>GD4511001301956</t>
  </si>
  <si>
    <t>HC4511005000052</t>
  </si>
  <si>
    <t>23/11/2016</t>
  </si>
  <si>
    <t>HS4511001600017</t>
  </si>
  <si>
    <t>4a, Xã Hành Thiện-Huyện Nghĩa Hành-Quãng Ngãi.</t>
  </si>
  <si>
    <t>HS4511001301393</t>
  </si>
  <si>
    <t>10a3, Xã Hành Trung-Huyện Nghĩa Hành-Quãng Ngãi.</t>
  </si>
  <si>
    <t>HS4511001400607</t>
  </si>
  <si>
    <t>2a, Xã Hành Phước-Huyện Nghĩa Hành-Quãng Ngãi.</t>
  </si>
  <si>
    <t>TQ4979731869059</t>
  </si>
  <si>
    <t>HS4511001500883</t>
  </si>
  <si>
    <t>lớp 6B, Xã Hành Phước-Huyện Nghĩa Hành-Quãng Ngãi.</t>
  </si>
  <si>
    <t>GD4511001404470</t>
  </si>
  <si>
    <t>HS4511002100801</t>
  </si>
  <si>
    <t>Phú Vinh tây, Thị trấn Chợ Chùa-Huyện Nghĩa Hành-Quãng Ngãi.</t>
  </si>
  <si>
    <t>1936</t>
  </si>
  <si>
    <t>CN3511009301009</t>
  </si>
  <si>
    <t>05/12/2016</t>
  </si>
  <si>
    <t>CN3511000900458</t>
  </si>
  <si>
    <t>GD4511000100319</t>
  </si>
  <si>
    <t>TQ4979731889047</t>
  </si>
  <si>
    <t>20/11/2016</t>
  </si>
  <si>
    <t>HT3511000100409</t>
  </si>
  <si>
    <t>02/12/2016</t>
  </si>
  <si>
    <t>27/11/2016</t>
  </si>
  <si>
    <t>CN3511000901030</t>
  </si>
  <si>
    <t>CN3511000401140</t>
  </si>
  <si>
    <t>HC4511000600007</t>
  </si>
  <si>
    <t>HS4511000100640</t>
  </si>
  <si>
    <t>3d, Thị trấn Chợ Chùa-Huyện Nghĩa Hành-Quãng Ngãi.</t>
  </si>
  <si>
    <t>CH4511001100008</t>
  </si>
  <si>
    <t>GD4511001404783</t>
  </si>
  <si>
    <t>26/11/2016</t>
  </si>
  <si>
    <t>CN3511000300349</t>
  </si>
  <si>
    <t>Tân thành, Xã Hành Nhân-Huyện Nghĩa Hành-Quãng Ngãi.</t>
  </si>
  <si>
    <t>CN3511000400787</t>
  </si>
  <si>
    <t>phú châu  Xã Hành Đức-Huyện Nghĩa Hành-Quãng Ngãi.</t>
  </si>
  <si>
    <t>30/11/2016</t>
  </si>
  <si>
    <t>DN4510155500003</t>
  </si>
  <si>
    <t>HS4511001400650</t>
  </si>
  <si>
    <t>2C, Xã Hành Phước-Huyện Nghĩa Hành-Quãng Ngãi.</t>
  </si>
  <si>
    <t>HS4511002300405</t>
  </si>
  <si>
    <t>8 B, Xã Hành Thuận-Huyện Nghĩa Hành-Quãng Ngãi.</t>
  </si>
  <si>
    <t>HC4511301500018</t>
  </si>
  <si>
    <t>HS4511000100922</t>
  </si>
  <si>
    <t>1d, Thị trấn Chợ Chùa-Huyện Nghĩa Hành-Quãng Ngãi.</t>
  </si>
  <si>
    <t>CN3511009301031</t>
  </si>
  <si>
    <t>An Phước, Xã Hành Dũng-Huyện Nghĩa Hành-Quãng Ngãi.</t>
  </si>
  <si>
    <t>01/12/2016</t>
  </si>
  <si>
    <t>DN4510142700380</t>
  </si>
  <si>
    <t>hành trung -, Huyện Nghĩa Hành-Quãng Ngãi.</t>
  </si>
  <si>
    <t>GD4511001300892</t>
  </si>
  <si>
    <t>CN3511901100567</t>
  </si>
  <si>
    <t>HS4511000300192</t>
  </si>
  <si>
    <t>CN3511009301049</t>
  </si>
  <si>
    <t>06/12/2016</t>
  </si>
  <si>
    <t>GD4511000302066</t>
  </si>
  <si>
    <t>GD4511000600950</t>
  </si>
  <si>
    <t>HS4511000100680</t>
  </si>
  <si>
    <t>HS4511000502419</t>
  </si>
  <si>
    <t>Long bản bắc, Xã Hành Minh-Huyện Nghĩa Hành-Quãng Ngãi.</t>
  </si>
  <si>
    <t>TQ4979731012164</t>
  </si>
  <si>
    <t>GD4511000401036</t>
  </si>
  <si>
    <t>, Xã Hành Trung-Huyện Nghĩa Hành-Quãng Ngãi.</t>
  </si>
  <si>
    <t>HS4511001000183</t>
  </si>
  <si>
    <t>2A,, Xã Hành Tín Đông-Huyện Nghĩa Hành-Quãng Ngãi.</t>
  </si>
  <si>
    <t>1930</t>
  </si>
  <si>
    <t>HT3511000100747</t>
  </si>
  <si>
    <t>tân hòa,, Xã Hành Tín Tây-Huyện Nghĩa Hành-Quãng Ngãi.</t>
  </si>
  <si>
    <t>GD4511001400675</t>
  </si>
  <si>
    <t>08/12/2016</t>
  </si>
  <si>
    <t>HC4511000900021</t>
  </si>
  <si>
    <t>GD4511000300197</t>
  </si>
  <si>
    <t>HS4511002900409</t>
  </si>
  <si>
    <t>2b, Xã Hành Minh-Huyện Nghĩa Hành-Quãng Ngãi.</t>
  </si>
  <si>
    <t>CN3511000300356</t>
  </si>
  <si>
    <t>Kim Thành thượng, Xã Hành Nhân-Huyện Nghĩa Hành-Quãng Ngãi.</t>
  </si>
  <si>
    <t>HS4511001900406</t>
  </si>
  <si>
    <t>5c, Xã Hành Dũng-Huyện Nghĩa Hành-Quãng Ngãi.</t>
  </si>
  <si>
    <t>07/12/2016</t>
  </si>
  <si>
    <t>GD4511001100009</t>
  </si>
  <si>
    <t>tân hòa, Xã Hành Tín Tây-Huyện Nghĩa Hành-Quãng Ngãi.</t>
  </si>
  <si>
    <t>GD4511001304788</t>
  </si>
  <si>
    <t>XK4511000100011</t>
  </si>
  <si>
    <t>HS4511000200641</t>
  </si>
  <si>
    <t>2c, Xã Hành Thuận-Huyện Nghĩa Hành-Quãng Ngãi.</t>
  </si>
  <si>
    <t>CH4511004500036</t>
  </si>
  <si>
    <t>HC4511001800005</t>
  </si>
  <si>
    <t>Đại an đông I,Xã Hành Thuận-Huyện Nghĩa Hành-Quãng Ngãi.</t>
  </si>
  <si>
    <t>GD4511001404126</t>
  </si>
  <si>
    <t>GD4511000301605</t>
  </si>
  <si>
    <t>04/12/2016</t>
  </si>
  <si>
    <t>GD4511000801681</t>
  </si>
  <si>
    <t>An  Chỉ Đong ,, Xã Hành Phước-Huyện Nghĩa Hành-Quãng Ngãi.</t>
  </si>
  <si>
    <t>10/12/2016</t>
  </si>
  <si>
    <t>HC4511304100026</t>
  </si>
  <si>
    <t>51011</t>
  </si>
  <si>
    <t>HS4511002900391</t>
  </si>
  <si>
    <t>2a, Xã Hành Minh-Huyện Nghĩa Hành-Quãng Ngãi.</t>
  </si>
  <si>
    <t>CN3511000402135</t>
  </si>
  <si>
    <t>09/12/2016</t>
  </si>
  <si>
    <t>HS4511000100373</t>
  </si>
  <si>
    <t>CN3511000502110</t>
  </si>
  <si>
    <t>CN3511000502234</t>
  </si>
  <si>
    <t>phú bình đông .Thị trấn Chợ Chùa-Huyện Nghĩa Hành-Quãng Ngãi.</t>
  </si>
  <si>
    <t>03/12/2016</t>
  </si>
  <si>
    <t>HS4511002100122</t>
  </si>
  <si>
    <t>HS4511003300202</t>
  </si>
  <si>
    <t>GD4510101309040</t>
  </si>
  <si>
    <t>CN3511000502624</t>
  </si>
  <si>
    <t>HS4511000100483</t>
  </si>
  <si>
    <t>HS4511001100246</t>
  </si>
  <si>
    <t>GD4511000202018</t>
  </si>
  <si>
    <t>16/12/2016</t>
  </si>
  <si>
    <t>GD4511001404419</t>
  </si>
  <si>
    <t>11/12/2016</t>
  </si>
  <si>
    <t>GD4511000701384</t>
  </si>
  <si>
    <t>CN3511001100820</t>
  </si>
  <si>
    <t>12/12/2016</t>
  </si>
  <si>
    <t>GD4511000801832</t>
  </si>
  <si>
    <t>CN3511000101547</t>
  </si>
  <si>
    <t>Đại An đông, Xã Hành Thuận-Huyện Nghĩa Hành-Quãng Ngãi.</t>
  </si>
  <si>
    <t>HS4511002500410</t>
  </si>
  <si>
    <t>4A, Xã Hành Đức-Huyện Nghĩa Hành-Quãng Ngãi.</t>
  </si>
  <si>
    <t>TC3511000100034</t>
  </si>
  <si>
    <t>TA4790001029515</t>
  </si>
  <si>
    <t>20/12/2016</t>
  </si>
  <si>
    <t>22/12/2016</t>
  </si>
  <si>
    <t>GD4511001310428</t>
  </si>
  <si>
    <t>CN3511001100852</t>
  </si>
  <si>
    <t>14/12/2016</t>
  </si>
  <si>
    <t>XK4511000400026</t>
  </si>
  <si>
    <t>13/12/2016</t>
  </si>
  <si>
    <t>GD4511001100871</t>
  </si>
  <si>
    <t>HC4511003900005</t>
  </si>
  <si>
    <t>GD4511001304756</t>
  </si>
  <si>
    <t>TQ4979731115262</t>
  </si>
  <si>
    <t>GD4511000200967</t>
  </si>
  <si>
    <t>đại an tây 2, Xã Hành Thuận-Huyện Nghĩa Hành-Quãng Ngãi.</t>
  </si>
  <si>
    <t>15/12/2016</t>
  </si>
  <si>
    <t>GD4511000301517</t>
  </si>
  <si>
    <t>GD4511000100248</t>
  </si>
  <si>
    <t>GD4511000201925</t>
  </si>
  <si>
    <t>GD4511001304590</t>
  </si>
  <si>
    <t>GD4511001307771</t>
  </si>
  <si>
    <t>HS4511000100757</t>
  </si>
  <si>
    <t>2c, Xã Hành Đức-Huyện Nghĩa Hành-Quãng Ngãi.</t>
  </si>
  <si>
    <t>HS4511000200828</t>
  </si>
  <si>
    <t>1d, Xã Hành Thuận-Huyện Nghĩa Hành-Quãng Ngãi.</t>
  </si>
  <si>
    <t>CN3511000200851</t>
  </si>
  <si>
    <t>an sơn, Xã Hành Dũng-Huyện Nghĩa Hành-Quãng Ngãi.</t>
  </si>
  <si>
    <t>21/12/2016</t>
  </si>
  <si>
    <t>HC4511000300043</t>
  </si>
  <si>
    <t>HS4511002100166</t>
  </si>
  <si>
    <t>GD4511000500659</t>
  </si>
  <si>
    <t>CH4511002200014</t>
  </si>
  <si>
    <t>HS4511003000009</t>
  </si>
  <si>
    <t>GD4511001309666</t>
  </si>
  <si>
    <t>GD4511001401185</t>
  </si>
  <si>
    <t>hiệp phổ tây, Xã Hành Trung-Huyện Nghĩa Hành-Quãng Ngãi.</t>
  </si>
  <si>
    <t>GD4511000500872</t>
  </si>
  <si>
    <t>GD4511001305501</t>
  </si>
  <si>
    <t>19/12/2016</t>
  </si>
  <si>
    <t>GD4511001305507</t>
  </si>
  <si>
    <t>GD4511000100326</t>
  </si>
  <si>
    <t>CH4511001600029</t>
  </si>
  <si>
    <t>CN3511000502599</t>
  </si>
  <si>
    <t>GD4511000901203</t>
  </si>
  <si>
    <t>HS4511002900010</t>
  </si>
  <si>
    <t>4A, Xã Hành Minh-Huyện Nghĩa Hành-Quãng Ngãi.</t>
  </si>
  <si>
    <t>CN3511009301036</t>
  </si>
  <si>
    <t>GD4511000700936</t>
  </si>
  <si>
    <t>HS4511000100964</t>
  </si>
  <si>
    <t>1c, Xã Hành Minh-Huyện Nghĩa Hành-Quãng Ngãi.</t>
  </si>
  <si>
    <t>18/12/2016</t>
  </si>
  <si>
    <t>CN3511000502037</t>
  </si>
  <si>
    <t>DN4510103600864</t>
  </si>
  <si>
    <t>GD4511001402771</t>
  </si>
  <si>
    <t>HS4511002700107</t>
  </si>
  <si>
    <t>lớp 3, Xã Hành Nhân-Huyện Nghĩa Hành-Quãng Ngãi.</t>
  </si>
  <si>
    <t>17/12/2016</t>
  </si>
  <si>
    <t>HS4511002900396</t>
  </si>
  <si>
    <t>HT3511000101070</t>
  </si>
  <si>
    <t>HS4511001301236</t>
  </si>
  <si>
    <t>11B6, Xã Hành Đức-Huyện Nghĩa Hành-Quãng Ngãi.</t>
  </si>
  <si>
    <t>CN3511001100720</t>
  </si>
  <si>
    <t>CN3511001100822</t>
  </si>
  <si>
    <t>TC3511000100071</t>
  </si>
  <si>
    <t>23/12/2016</t>
  </si>
  <si>
    <t>CN3511000101511</t>
  </si>
  <si>
    <t>DN4510012900599</t>
  </si>
  <si>
    <t>MSCH-689, an phước, Xã Hành Dũng-Huyện Nghĩa Hành-Quãng Ngãi.</t>
  </si>
  <si>
    <t>25/12/2016</t>
  </si>
  <si>
    <t>GD4511000701515</t>
  </si>
  <si>
    <t>GD4511001307107</t>
  </si>
  <si>
    <t>long bàn nam,Xã Hành Minh-Huyện Nghĩa Hành-Quãng Ngãi.</t>
  </si>
  <si>
    <t>GD4511001300116</t>
  </si>
  <si>
    <t>CN3511000801103</t>
  </si>
  <si>
    <t>kì thọ nam.Xã Hành Đức-Huyện Nghĩa Hành-Quãng Ngãi.</t>
  </si>
  <si>
    <t>CN3511001100643</t>
  </si>
  <si>
    <t>28/12/2016</t>
  </si>
  <si>
    <t>HS4511003000276</t>
  </si>
  <si>
    <t>1A HÀNH THUẬN, Huyện Nghĩa Hành-Quãng Ngãi.</t>
  </si>
  <si>
    <t>GD4511000401375</t>
  </si>
  <si>
    <t>GD4511001309299</t>
  </si>
  <si>
    <t>tình phú nam - Xã Hành Minh-Huyện Nghĩa Hành-Quãng Ngãi.</t>
  </si>
  <si>
    <t>GD4511001310668</t>
  </si>
  <si>
    <t>24/12/2016</t>
  </si>
  <si>
    <t>CN3511000402193</t>
  </si>
  <si>
    <t>GD4511001402176</t>
  </si>
  <si>
    <t>HS4511000601024</t>
  </si>
  <si>
    <t>lớp 11b2, Thị trấn Chợ Chùa-Huyện Nghĩa Hành-Quãng Ngãi.</t>
  </si>
  <si>
    <t>CN3511000200884</t>
  </si>
  <si>
    <t>Trung mỹ,,Xã Hành Dũng-Huyện Nghĩa Hành-Quãng Ngãi.</t>
  </si>
  <si>
    <t>HS4511002900527</t>
  </si>
  <si>
    <t>HT5510000700252</t>
  </si>
  <si>
    <t>GD4511001304790</t>
  </si>
  <si>
    <t>CN3511000500992</t>
  </si>
  <si>
    <t>CH4510601800092</t>
  </si>
  <si>
    <t>GD4511001310768</t>
  </si>
  <si>
    <t>GD4511000302062</t>
  </si>
  <si>
    <t>CN3511000401807</t>
  </si>
  <si>
    <t>HS4511002100772</t>
  </si>
  <si>
    <t>8 B, Xã Hành Dũng-Huyện Nghĩa Hành-Quãng Ngãi.</t>
  </si>
  <si>
    <t>CN3511000801152</t>
  </si>
  <si>
    <t>Hòa Vinh, Xã Hành Phước-Huyện Nghĩa Hành-Quãng Ngãi.</t>
  </si>
  <si>
    <t>GD4511001402781</t>
  </si>
  <si>
    <t>CN3511000402212</t>
  </si>
  <si>
    <t>HS4511002300621</t>
  </si>
  <si>
    <t>6a, Xã Hành Thuận-Huyện Nghĩa Hành-Quãng Ngãi.</t>
  </si>
  <si>
    <t>CN3511000502061</t>
  </si>
  <si>
    <t>CN3511000401978</t>
  </si>
  <si>
    <t>GD4511000500815</t>
  </si>
  <si>
    <t>HS4511003100528</t>
  </si>
  <si>
    <t>4b, Xã Hành Thịnh-Huyện Nghĩa Hành-Quãng Ngãi.</t>
  </si>
  <si>
    <t>GD4511000301816</t>
  </si>
  <si>
    <t>GD4511001303690</t>
  </si>
  <si>
    <t>GD4510602002586</t>
  </si>
  <si>
    <t>HS4511000100657</t>
  </si>
  <si>
    <t>3D, Xã Hành Trung-Huyện Nghĩa Hành-Quãng Ngãi.</t>
  </si>
  <si>
    <t>CN3511000502505</t>
  </si>
  <si>
    <t>Phú Bình Tây, Thị trấn Chợ Chùa-Huyện Nghĩa Hành-Quãng Ngãi.</t>
  </si>
  <si>
    <t>GD4511000400914</t>
  </si>
  <si>
    <t>CH4511000300006</t>
  </si>
  <si>
    <t>Tổng cộng:</t>
  </si>
  <si>
    <t>Hoàn trả số tiền % chênh lệch người bệnh đồng chi trả trong quá trình tham gia khám chữa bệnh trong các năm 2016</t>
  </si>
  <si>
    <t>VÕ THỊ NHỊ</t>
  </si>
  <si>
    <t>NGUYỄN MINH TUẤN</t>
  </si>
  <si>
    <t>PHẠM THỊ NGA</t>
  </si>
  <si>
    <t>LÊ THỊ LÀI</t>
  </si>
  <si>
    <t>NGUYỄN THỊ KIM HẠNH</t>
  </si>
  <si>
    <t>NGUYỄN THỊ KIM ANH</t>
  </si>
  <si>
    <t>TIÊU THỊ HƯỜNG</t>
  </si>
  <si>
    <t>ĐỖ THỊ THANH TRÀ</t>
  </si>
  <si>
    <t>TRẦN THỊ THANH</t>
  </si>
  <si>
    <t>TRẦN THỊ THẮNG</t>
  </si>
  <si>
    <t>NGUYỄN THỊ TỰ</t>
  </si>
  <si>
    <t>NGUYỄN THỊ NGUYỆT</t>
  </si>
  <si>
    <t>PHAN THỊ NGÕ</t>
  </si>
  <si>
    <t>LƯƠNG THỊ HOA</t>
  </si>
  <si>
    <t>ĐOÀN THỊ TÀI</t>
  </si>
  <si>
    <t>NGUYỄN VĂN HOA</t>
  </si>
  <si>
    <t>NGUYỄN THỊ CÓ</t>
  </si>
  <si>
    <t>NGUYỄN THỊ NHƯ Ý</t>
  </si>
  <si>
    <t>NGUYỄN THỊ THU BA</t>
  </si>
  <si>
    <t>NGUYỄN THỊ LỆ BÍCH</t>
  </si>
  <si>
    <t>VÕ THỊ MAI</t>
  </si>
  <si>
    <t>LÊ THỊ CHƠN</t>
  </si>
  <si>
    <t>NGUYỄN THỊ LAI</t>
  </si>
  <si>
    <t>LÊ THỊ CHÍ</t>
  </si>
  <si>
    <t>NGUYỄN THỊ KIM PHƯỢNG</t>
  </si>
  <si>
    <t>LÊ THỊ THANH</t>
  </si>
  <si>
    <t>LÊ THỊ TIỆM</t>
  </si>
  <si>
    <t>ĐÀM KHÔI</t>
  </si>
  <si>
    <t>NGUYỄN THỊ ÍCH</t>
  </si>
  <si>
    <t>ĐẶNG THỊ KIỀU LOAN</t>
  </si>
  <si>
    <t>NGUYỄN THỊ XUÂN</t>
  </si>
  <si>
    <t>PHẠM NGỌC NGA</t>
  </si>
  <si>
    <t>LÊ THỊ MAI</t>
  </si>
  <si>
    <t>NGUYỄN THỊ HÀ</t>
  </si>
  <si>
    <t>TRƯƠNG THỊ TUYẾT</t>
  </si>
  <si>
    <t>NGUYỄN THỊ PHI</t>
  </si>
  <si>
    <t>NGUYỄN PHÚ VINH</t>
  </si>
  <si>
    <t>TRẦN  VĂN MINH</t>
  </si>
  <si>
    <t>PHẠM THỊ KIỆM</t>
  </si>
  <si>
    <t>ĐỖ THỊ TRẬN</t>
  </si>
  <si>
    <t>NGUYỄN VĂN NHÂN</t>
  </si>
  <si>
    <t>LÂM THỊ TƯỞNG</t>
  </si>
  <si>
    <t>NGUYỄN THỊ THANH</t>
  </si>
  <si>
    <t>TRẦN VĂN LUẬN</t>
  </si>
  <si>
    <t>TIÊU THỊ BÍCH</t>
  </si>
  <si>
    <t>ĐOÀN THỊ MAI</t>
  </si>
  <si>
    <t>LÊ THỊ NHƯ TRINH</t>
  </si>
  <si>
    <t>NGUYỄN THỊ KHÔI</t>
  </si>
  <si>
    <t>PHẠM THỊ CHỨC</t>
  </si>
  <si>
    <t>NGUYỄN THỊ THU THOẠI</t>
  </si>
  <si>
    <t>PHẠM THỊ LAN</t>
  </si>
  <si>
    <t>PHAN CHÂU TUẤN</t>
  </si>
  <si>
    <t>LƯƠNG CÔNG PHƯƠNG</t>
  </si>
  <si>
    <t>NGUYỄN HỮU HIỀN</t>
  </si>
  <si>
    <t>PHẠM THỊ THÂN</t>
  </si>
  <si>
    <t>TỪ QUỐC TUẤN</t>
  </si>
  <si>
    <t>NGUYỄN PHỤ</t>
  </si>
  <si>
    <t>NGUYỄN THỊ XUÂN HOANH</t>
  </si>
  <si>
    <t>TRẦN THỊ ĐỨNG</t>
  </si>
  <si>
    <t>PHAN THỊ BÍCH ĐÀO</t>
  </si>
  <si>
    <t>NGUYỄN THỊ HỒNG</t>
  </si>
  <si>
    <t>LÊ VĂN TÚ</t>
  </si>
  <si>
    <t>PHẠM THỊ THI</t>
  </si>
  <si>
    <t>DƯƠNG THỊ ĐỊNH</t>
  </si>
  <si>
    <t>NGUYỄN THỊ VÂN THỪA</t>
  </si>
  <si>
    <t>BÙI TẤN HÙNG</t>
  </si>
  <si>
    <t>NGUYỄN THỊ HỒNG TRÂM</t>
  </si>
  <si>
    <t>LƯU THỊ ĐIỀN</t>
  </si>
  <si>
    <t>LƯU VĂN HUẤN</t>
  </si>
  <si>
    <t>LƯƠNG THỊ PHÀN</t>
  </si>
  <si>
    <t>HÀ VĂN CHÍN</t>
  </si>
  <si>
    <t>NGUYỄN NGỮ</t>
  </si>
  <si>
    <t>ĐỖ THỊ LOAN</t>
  </si>
  <si>
    <t>NGUYỄN THÀNH QUYỀN</t>
  </si>
  <si>
    <t>TRẦN THỊ THÙY TRANG</t>
  </si>
  <si>
    <t>NGUYỄN THỊ HẰNG</t>
  </si>
  <si>
    <t>NGUYỄN THỊ CÚC</t>
  </si>
  <si>
    <t>VÕ THỊ THÙY TRANG</t>
  </si>
  <si>
    <t>QUẢNG THỊ BÔNG</t>
  </si>
  <si>
    <t>LÊ THỊ DANH</t>
  </si>
  <si>
    <t>NGUYỄN THỊ RÂN</t>
  </si>
  <si>
    <t>HỒ THỊ LUẬN</t>
  </si>
  <si>
    <t>NGUYỄN THỊ HUỲNH</t>
  </si>
  <si>
    <t>TRẦN THỊ HOA</t>
  </si>
  <si>
    <t>NGUYỄN THỊ HỒNG NGA</t>
  </si>
  <si>
    <t>TRẦN VĂN NĂM</t>
  </si>
  <si>
    <t>BÙI ĐÌNH QUANG CƯƠNG</t>
  </si>
  <si>
    <t>NGUYỄN THỊ HƯƠNG</t>
  </si>
  <si>
    <t>NGUYỄN THỊ THU VIỆN</t>
  </si>
  <si>
    <t>TRẦN THỊ THU UYÊN</t>
  </si>
  <si>
    <t>PHẠM THỊ LUẬN</t>
  </si>
  <si>
    <t>NGUYỄN BIỂN</t>
  </si>
  <si>
    <t>HỒ PHIÊN</t>
  </si>
  <si>
    <t>NGUYỄN LÊ THỊ THANH VY</t>
  </si>
  <si>
    <t>TRẦN THỊ THẢO HUYÊN</t>
  </si>
  <si>
    <t>NGÔ XUÂN ĐỨC</t>
  </si>
  <si>
    <t>HUỲNH VĂN HÒA</t>
  </si>
  <si>
    <t>TRƯƠNG VĂN HƯNG</t>
  </si>
  <si>
    <t>NGUYỄN VĂN VỸ</t>
  </si>
  <si>
    <t>VÕ THỊ THÙY TÍN</t>
  </si>
  <si>
    <t>NGUYỄN NGỌC DUY</t>
  </si>
  <si>
    <t>NGUYỄN THỊ THANH THÚY</t>
  </si>
  <si>
    <t>TRẦN MỨC</t>
  </si>
  <si>
    <t>NGUYỄN VĂN SANG</t>
  </si>
  <si>
    <t>TRỊNH QUANG HẢI</t>
  </si>
  <si>
    <t>NGUYỄN ĐI</t>
  </si>
  <si>
    <t>BÙI THỊ BƯỜNG</t>
  </si>
  <si>
    <t>TRƯƠNG THỊ PHƯƠNG</t>
  </si>
  <si>
    <t>PHẠM THỊ PHẬN</t>
  </si>
  <si>
    <t>ĐỖ THỊ SÁU</t>
  </si>
  <si>
    <t>NGUYỄN THỊ TUYẾT NGA</t>
  </si>
  <si>
    <t>NGUYỄN THỊ THÚY</t>
  </si>
  <si>
    <t>LÊ NGUYỄN VI NA</t>
  </si>
  <si>
    <t>LƯƠNG THỊ KIM ĐỒNG</t>
  </si>
  <si>
    <t>TRẦN THANH TÂY</t>
  </si>
  <si>
    <t>TRẦN QUỐC HƯNG</t>
  </si>
  <si>
    <t>ĐẶNG THỊ LỆ TÂM</t>
  </si>
  <si>
    <t>NGUYỄN THỊ XUÂN ĐÀO</t>
  </si>
  <si>
    <t>ĐẶNG THỊ THU HIỀN</t>
  </si>
  <si>
    <t>TỪ VĂN QUANG</t>
  </si>
  <si>
    <t>LÊ TẤN NHẬT</t>
  </si>
  <si>
    <t>LÊ  THỊ TÀU</t>
  </si>
  <si>
    <t>NGUYỄN THỊ NHƠN</t>
  </si>
  <si>
    <t>PHẠM THỊ HÀ</t>
  </si>
  <si>
    <t>VÕ THỊ HỒNG MY</t>
  </si>
  <si>
    <t>LÊ THỊ LOAN</t>
  </si>
  <si>
    <t>LÊ THỊ LIỄU</t>
  </si>
  <si>
    <t>PHẠM TRINH</t>
  </si>
  <si>
    <t>PHẠM THỊ BÍCH THẨM</t>
  </si>
  <si>
    <t>NGUYỄN HIỆP</t>
  </si>
  <si>
    <t>NGUYỄN THỊ TUY</t>
  </si>
  <si>
    <t>NGUYỄN ĐỨC LONG</t>
  </si>
  <si>
    <t>NGUYỄN VĂN DUNG</t>
  </si>
  <si>
    <t>LÊ THỊ BIỂN</t>
  </si>
  <si>
    <t>ĐOÀN THỊ NHI</t>
  </si>
  <si>
    <t>HUỲNH THỊ NGOAN</t>
  </si>
  <si>
    <t>NGUYỄN THỊ LỆ CHI</t>
  </si>
  <si>
    <t>VÕ THỊ NHẠN</t>
  </si>
  <si>
    <t>MAI THỊ THU</t>
  </si>
  <si>
    <t>PHẠM THỊ KIM YẾN</t>
  </si>
  <si>
    <t>NGUYỄN ẤN</t>
  </si>
  <si>
    <t>PHẠM VĂN HỘI</t>
  </si>
  <si>
    <t>NGUYỄN THỊ MẠNH</t>
  </si>
  <si>
    <t>ĐỖ THỊ MAI HÃO</t>
  </si>
  <si>
    <t>ĐỖ THỊ PHƯƠNG</t>
  </si>
  <si>
    <t>VÕ NHÂN</t>
  </si>
  <si>
    <t>NGUYỄN NGỌC MINH TRÍ</t>
  </si>
  <si>
    <t>LÊ THỊ TRÚC</t>
  </si>
  <si>
    <t>TRẦN THỊ THAO</t>
  </si>
  <si>
    <t>TRƯƠNG THỊ TÌNH</t>
  </si>
  <si>
    <t>NGUYỄN BÉ</t>
  </si>
  <si>
    <t>NGUYỄN VĂN HUY</t>
  </si>
  <si>
    <t>HUỲNH THỊ THU YẾN</t>
  </si>
  <si>
    <t>LƯƠNG PHAN THANH TOÀN</t>
  </si>
  <si>
    <t>NGUYỄN THỊ OANH TRÚC</t>
  </si>
  <si>
    <t>TRẦN THỊ MINH QUỲNH</t>
  </si>
  <si>
    <t>NGUYỄN PHẠM THANH NGUYÊN</t>
  </si>
  <si>
    <t>PHẠM TẤN CHUÂN</t>
  </si>
  <si>
    <t>TRƯƠNG THỊ SINH</t>
  </si>
  <si>
    <t>LÊ VĂN TIÊN</t>
  </si>
  <si>
    <t>ĐIỆP THỊ SỬU</t>
  </si>
  <si>
    <t>NGUYỄN THỊ BÍCH</t>
  </si>
  <si>
    <t>KIỀU THỊ MY THANH</t>
  </si>
  <si>
    <t>ĐỖ THÀNH ĐẠT</t>
  </si>
  <si>
    <t>LÊ THỊ THI</t>
  </si>
  <si>
    <t>LÊ QUỐC DUY</t>
  </si>
  <si>
    <t>TRẦN ĐOÀN</t>
  </si>
  <si>
    <t>NGUYỄN LỢI</t>
  </si>
  <si>
    <t>LÊ THỊ SƠN</t>
  </si>
  <si>
    <t>TRỊNH THỊ THU LỆ</t>
  </si>
  <si>
    <t>NGUYỄN HOÀNG HUY</t>
  </si>
  <si>
    <t>VÕ THỊ BÉ</t>
  </si>
  <si>
    <t>NGUYỄN THỊ THU NGỌC</t>
  </si>
  <si>
    <t>HÀ THỊ NGỌC SANG</t>
  </si>
  <si>
    <t>HUỲNH ĐỖ HẬU</t>
  </si>
  <si>
    <t>PHẠM SƠN</t>
  </si>
  <si>
    <t>NGUYỄN THỊ THỦY</t>
  </si>
  <si>
    <t>NGUYỄN KHẮC HƯƠNG</t>
  </si>
  <si>
    <t>LÊ LONG</t>
  </si>
  <si>
    <t>NGÔ THỊ HÀ CHINH</t>
  </si>
  <si>
    <t>TIÊU PHÁP</t>
  </si>
  <si>
    <t>VĂN THỊ THU HÀ</t>
  </si>
  <si>
    <t>TRẦN VĂN HÀ</t>
  </si>
  <si>
    <t>NGUYỄN NGỌC CƯ</t>
  </si>
  <si>
    <t>PHAN THỊ BÍCH THU</t>
  </si>
  <si>
    <t>NGUYỄN THỊ LAN CHI</t>
  </si>
  <si>
    <t>ĐÀM THANH CHÂU</t>
  </si>
  <si>
    <t>NGUYỄN THỊ THANH HẢI</t>
  </si>
  <si>
    <t>NGUYỄN THỊ BÍCH VÂN</t>
  </si>
  <si>
    <t>LÊ THỊ MỸ NGÂN</t>
  </si>
  <si>
    <t>NGUYỄN VĂN GIỚI</t>
  </si>
  <si>
    <t>PHẠM THẠCH NGỌC</t>
  </si>
  <si>
    <t>NGUYỄN THỊ BÍCH HÀ</t>
  </si>
  <si>
    <t>VÕ THỊ MINH ĐỊNH</t>
  </si>
  <si>
    <t>NGUYỄN VĂN KHOÁI</t>
  </si>
  <si>
    <t>LÊ VĂN QUANG</t>
  </si>
  <si>
    <t>VÕ THỊ HUYỀN</t>
  </si>
  <si>
    <t>VÕ THỊ BẠCH TUYẾT</t>
  </si>
  <si>
    <t>HUỲNH NHỨT</t>
  </si>
  <si>
    <t>NGUYỄN VĂN TRIỀU</t>
  </si>
  <si>
    <t>ĐỖ VĂN DUẨN</t>
  </si>
  <si>
    <t>VÕ THỊ RỒI</t>
  </si>
  <si>
    <t>NGUYỄN NGỌC THANH</t>
  </si>
  <si>
    <t>PHAN VĂN THÀNH NHÂN</t>
  </si>
  <si>
    <t>PHẠM THỊ NGỌC TUYỀN</t>
  </si>
  <si>
    <t>PHẠM THỊ LIÊN</t>
  </si>
  <si>
    <t>LÊ TẤN</t>
  </si>
  <si>
    <t>LƯƠNG THỊ THU ĐỊNH</t>
  </si>
  <si>
    <t>NGUYỄN VĂN LIÊN</t>
  </si>
  <si>
    <t>VÕ THỊ NGA</t>
  </si>
  <si>
    <t>NGUYỄN THÀNH ĐẠT</t>
  </si>
  <si>
    <t>NGUYỄN VINH</t>
  </si>
  <si>
    <t>NGUYỄN TẤN NHẬT</t>
  </si>
  <si>
    <t>NGUYỄN THỊ MỘT</t>
  </si>
  <si>
    <t>HUỲNH TÀO</t>
  </si>
  <si>
    <t>NGUYỄN THỊ THU THÙY</t>
  </si>
  <si>
    <t>VÕ THỊ KIM CHI</t>
  </si>
  <si>
    <t>HUỲNH THỊ THU THỦY</t>
  </si>
  <si>
    <t>HUỲNH THỊ THU THẢO</t>
  </si>
  <si>
    <t>NGUYỄN HUỲNH ĐĂNG THỨC</t>
  </si>
  <si>
    <t>NGUYỄN NGỌC TỊNH</t>
  </si>
  <si>
    <t>TRẦN THỊ ĐẢI</t>
  </si>
  <si>
    <t>TRƯƠNG THỊ THANH NHÀN</t>
  </si>
  <si>
    <t>HỒ NGUYỄN TÚ TRINH</t>
  </si>
  <si>
    <t>NGUYỄN THỊ SÁU</t>
  </si>
  <si>
    <t>NGUYỄN THỊ THANH TỊNH</t>
  </si>
  <si>
    <t>NGUYỄN THỊ YẾN</t>
  </si>
  <si>
    <t>LÊ NGUYỄN KHÁNH TRÌNH</t>
  </si>
  <si>
    <t>VÕ ĐÌNH DU</t>
  </si>
  <si>
    <t>LÊ THỊ THÙY TRANG</t>
  </si>
  <si>
    <t>PHẠM VĂN MỪNG</t>
  </si>
  <si>
    <t>TRẦN DUY HÒA</t>
  </si>
  <si>
    <t>TRẦN THỊ DIỄM LY</t>
  </si>
  <si>
    <t>CAO LÊ THU NI</t>
  </si>
  <si>
    <t>VÕ THỊ MINH LÂM</t>
  </si>
  <si>
    <t>TRẦN THỊ DIỆU</t>
  </si>
  <si>
    <t>ĐẶNG THỊ THỦY</t>
  </si>
  <si>
    <t>NGUYỄN THỊ MỘNG ĐIỆP</t>
  </si>
  <si>
    <t>HUỲNH THỊ LIỄU</t>
  </si>
  <si>
    <t>VÕ QUỐC BÌNH</t>
  </si>
  <si>
    <t>NGUYỄN TRẦN BẢO THY</t>
  </si>
  <si>
    <t>PHẠM BẬT</t>
  </si>
  <si>
    <t>LÊ THỊ XUÂN HƯƠNG</t>
  </si>
  <si>
    <t>NGUYỄN THỊ BỒNG</t>
  </si>
  <si>
    <t>NGUYỄN THỊ THÔNG</t>
  </si>
  <si>
    <t>NGUYỄN NGỌC HÙNG</t>
  </si>
  <si>
    <t>LƯƠNG HỮU HƯNG</t>
  </si>
  <si>
    <t>BÙI NGUYỄN TẤN HẢI</t>
  </si>
  <si>
    <t>LÊ THỊ PHÙNG</t>
  </si>
  <si>
    <t>TRẦN THỊ CHÍN</t>
  </si>
  <si>
    <t>TRẦN THỊ HỒNG</t>
  </si>
  <si>
    <t>VÕ THỊ CƠ</t>
  </si>
  <si>
    <t>NGUYỄN VĂN TRỌNG</t>
  </si>
  <si>
    <t>HUỲNH THỊ KIM TRINH</t>
  </si>
  <si>
    <t>VÕ THỊ THU HƯƠNG</t>
  </si>
  <si>
    <t>HỒ ANH KHẨN</t>
  </si>
  <si>
    <t>NGUYỄN THỊ HOA</t>
  </si>
  <si>
    <t>HUỲNH THỊ QUÝ</t>
  </si>
  <si>
    <t>NGUYỄN QUANG</t>
  </si>
  <si>
    <t>TRẦN MINH TRIẾT</t>
  </si>
  <si>
    <t>BÙI ĐÌNH HỒNG</t>
  </si>
  <si>
    <t>KIỀU TẤN DŨNG</t>
  </si>
  <si>
    <t>LÊ THỊ KIM THUYẾT</t>
  </si>
  <si>
    <t>NGUYỄN BÔNG</t>
  </si>
  <si>
    <t>NGUYỄN DUY KHOA</t>
  </si>
  <si>
    <t>PHAN THỊ LỆ DUYÊN</t>
  </si>
  <si>
    <t>NGUYỄN THỊ LIẾU</t>
  </si>
  <si>
    <t>LÊ PHƯƠNG LINH</t>
  </si>
  <si>
    <t>PHAN THỊ KIM HÀ</t>
  </si>
  <si>
    <t>NGUYỄN THỊ MINH DUYÊN</t>
  </si>
  <si>
    <t>PHẠM ĐĂNG PHÚ</t>
  </si>
  <si>
    <t>TRẦN PHÚC</t>
  </si>
  <si>
    <t>NGUYỄN THỊ NỠ</t>
  </si>
  <si>
    <t>PHẠM THỊ HAY</t>
  </si>
  <si>
    <t>ĐÀO TRỌNG NGA</t>
  </si>
  <si>
    <t>HUỲNH THỊ TIÊN</t>
  </si>
  <si>
    <t>NGUYỄN THỊ MINH THÙY</t>
  </si>
  <si>
    <t>NGUYỄN THỊ ĐƯỜNG</t>
  </si>
  <si>
    <t>TRẦN VĂN CHỮ</t>
  </si>
  <si>
    <t>ĐÀO TẤN ĐẾN</t>
  </si>
  <si>
    <t>LÊ ÁI</t>
  </si>
  <si>
    <t>LÊ THỊ KIỀU DIỄM</t>
  </si>
  <si>
    <t>NGUYỄN VIẾT BÌNH</t>
  </si>
  <si>
    <t>PHẠM THỊ MINH HUYÊN</t>
  </si>
  <si>
    <t>NGUYỄN QUANG VƯƠNG</t>
  </si>
  <si>
    <t>NGUYỄN THỊ BÍCH CHI</t>
  </si>
  <si>
    <t>BÙI THANH ĐẠT</t>
  </si>
  <si>
    <t>HUỲNH NGỌC KHIÊM</t>
  </si>
  <si>
    <t>NGUYỄN THỊ KIM LIÊN</t>
  </si>
  <si>
    <t>TRƯƠNG THỊ LAI</t>
  </si>
  <si>
    <t>ĐỖ MỸ VY</t>
  </si>
  <si>
    <t>VÕ THỊ THANH VÂN</t>
  </si>
  <si>
    <t>LÊ THU TRANG</t>
  </si>
  <si>
    <t>VÕ THỊ YẾN NHI</t>
  </si>
  <si>
    <t>VÕ QUỐC TƯỜNG</t>
  </si>
  <si>
    <t>PHAN PHONG</t>
  </si>
  <si>
    <t>VÕ THỊ YẾN</t>
  </si>
  <si>
    <t>NGUYỄN NHẤT LINH</t>
  </si>
  <si>
    <t>NGUYỄN THỊ HƯƠNG UYÊN</t>
  </si>
  <si>
    <t>PHẠM THỊ BÀI</t>
  </si>
  <si>
    <t>TRẦN THỊ MỸ LỆ</t>
  </si>
  <si>
    <t>ĐINH VĂN THÔNG</t>
  </si>
  <si>
    <t>TRẦN THỊ NGỌC TUYỀN</t>
  </si>
  <si>
    <t>PHẠM TUẤN HƯNG</t>
  </si>
  <si>
    <t>NGUYỄN ANH</t>
  </si>
  <si>
    <t>HUỲNH THỊ THANH NGA</t>
  </si>
  <si>
    <t>TRƯƠNG NGUYỄN KIỀU TRINH</t>
  </si>
  <si>
    <t>NGUYỄN MINH KHƯƠNG</t>
  </si>
  <si>
    <t>HỒ NGỌC ẨN</t>
  </si>
  <si>
    <t>HOÀNG VIỆT THẮNG</t>
  </si>
  <si>
    <t>TRẦN THỊ PHƯỢNG</t>
  </si>
  <si>
    <t>NGUYỄN THỊ PHỤNG</t>
  </si>
  <si>
    <t>LÊ VĂN THANH</t>
  </si>
  <si>
    <t>NGUYỄN THỊ THANH PHƯƠNG</t>
  </si>
  <si>
    <t>PHẠM NGUYỄN THÀNH HƯNG</t>
  </si>
  <si>
    <t>HỒ THỊ CẨM LINH</t>
  </si>
  <si>
    <t>HỒ VĂN NHỰT</t>
  </si>
  <si>
    <t>TRẦN CAO PHÚC</t>
  </si>
  <si>
    <t>TRẦN BÌNH TRUNG</t>
  </si>
  <si>
    <t>VÕ MINH VŨ</t>
  </si>
  <si>
    <t>LƯƠNG THỊ MINH THANH</t>
  </si>
  <si>
    <t>VÕ DUY HOA</t>
  </si>
  <si>
    <t>VÕ THỊ XUÂN HƯƠNG</t>
  </si>
  <si>
    <t>HỒ THỊ PHƯƠNG DUNG</t>
  </si>
  <si>
    <t>VÕ THỊ Ở</t>
  </si>
  <si>
    <t>NGUYỄN THỊ TRI</t>
  </si>
  <si>
    <t>VÕ CÔNG</t>
  </si>
  <si>
    <t>ĐÀM THỊ LÀI</t>
  </si>
  <si>
    <t>ĐẶNG  GIA HÒA</t>
  </si>
  <si>
    <t>TIÊU VĂN QUỐC</t>
  </si>
  <si>
    <t>VŨ QUỲNH HƯƠNG</t>
  </si>
  <si>
    <t>VÕ TÁNH</t>
  </si>
  <si>
    <t>NGUYỄN THÀNH AN</t>
  </si>
  <si>
    <t>BÙI TỒN</t>
  </si>
  <si>
    <t>ĐỖ THỊ HẠ</t>
  </si>
  <si>
    <t>NGUYỄN VĂN THUẦN</t>
  </si>
  <si>
    <t>NGUYỄN TẤN THÀNH</t>
  </si>
  <si>
    <t>ĐOÀN NHẬT HUY</t>
  </si>
  <si>
    <t>LÊ VÕ TRỊNH THÔNG</t>
  </si>
  <si>
    <t>NGUYỄN ĐỨC VỌNG</t>
  </si>
  <si>
    <t>LÊ THỊ HƯỜNG</t>
  </si>
  <si>
    <t>PHẠM THỊ HỒNG DIỄM</t>
  </si>
  <si>
    <t>PHẠM THẾ MỸ</t>
  </si>
  <si>
    <t>VÕ DUY THANH</t>
  </si>
  <si>
    <t>NGUYỄN THỊ QUỲNH TRÂM</t>
  </si>
  <si>
    <t>NGUYỄN HỮU HẢI</t>
  </si>
  <si>
    <t>NGUYỄN THỊ LỆ HUYÊN</t>
  </si>
  <si>
    <t>PHAN THỊ TỊNH</t>
  </si>
  <si>
    <t>TRẦN ĐOÀN MỸ NGỌC</t>
  </si>
  <si>
    <t>HUỲNH HÙNG</t>
  </si>
  <si>
    <t>NGUYỄN HOÀI NAM</t>
  </si>
  <si>
    <t>HỒ VĂN SƠN</t>
  </si>
  <si>
    <t>NGUYỄN PHƯỚC THÍCH</t>
  </si>
  <si>
    <t>NGUYỄN THỊ MỸ LỆ</t>
  </si>
  <si>
    <t>NGUYỄN THANH THẢO</t>
  </si>
  <si>
    <t>TRƯƠNG THỊ CHÍ</t>
  </si>
  <si>
    <t>NGUYỄN HUỲNH ĐỨC</t>
  </si>
  <si>
    <t>LÂM VIẾT ĐẠT</t>
  </si>
  <si>
    <t>VÕ VĂN TRƯỜNG</t>
  </si>
  <si>
    <t>NGUYỄN THỊ TUYỀN</t>
  </si>
  <si>
    <t>PHAN TƯ DIỆN</t>
  </si>
  <si>
    <t>PHẠM THỊ THÙY DUNG</t>
  </si>
  <si>
    <t>TỪ THỊ HOA</t>
  </si>
  <si>
    <t>HUỲNH THỊ THANH</t>
  </si>
  <si>
    <t>LÊ THỊ CÚC</t>
  </si>
  <si>
    <t>NGUYỄN TẤN THUẬN</t>
  </si>
  <si>
    <t>ĐỖ THỊ KÝ</t>
  </si>
  <si>
    <t>NGUYỄN THỊ KIM CÚC</t>
  </si>
  <si>
    <t>ĐOÀN THỊ KIM LOAN</t>
  </si>
  <si>
    <t>NGUYỄN VĂN THỐNG</t>
  </si>
  <si>
    <t>ĐỖ ĐÌNH SINH</t>
  </si>
  <si>
    <t>TRẦN THỊ LIỄU</t>
  </si>
  <si>
    <t>PHẠM THỊ CẨM</t>
  </si>
  <si>
    <t>LÊ VĂN KHẨN</t>
  </si>
  <si>
    <t>NGUYỄN PHẠM MINH CHƯƠNG</t>
  </si>
  <si>
    <t>TIÊU THỊ THU SƯƠNG</t>
  </si>
  <si>
    <t>VÕ THỊ DUNG</t>
  </si>
  <si>
    <t>MAI THỊ MINH</t>
  </si>
  <si>
    <t>NGUYỄN THỊ MINH TUYẾN</t>
  </si>
  <si>
    <t>PHẠM NGUYỄN ĐOAN TRANG</t>
  </si>
  <si>
    <t>LÊ THỊ PHƯƠNG</t>
  </si>
  <si>
    <t>LÊ VĂN PHÀN</t>
  </si>
  <si>
    <t>TỪ THỊ HỒNG UYỂN</t>
  </si>
  <si>
    <t>PHẠM KY</t>
  </si>
  <si>
    <t>NGUYỄN THỊ HUỆ TRANG</t>
  </si>
  <si>
    <t>PHAN MINH KỲ</t>
  </si>
  <si>
    <t>LÊ VĂN THIỆN</t>
  </si>
  <si>
    <t>NGUYỄN THỊ ÁNH</t>
  </si>
  <si>
    <t>NGUYỄN THỊ ĐOÀN</t>
  </si>
  <si>
    <t>VÕ THỊ CHÚNG</t>
  </si>
  <si>
    <t>PHẠM THỊ HÀ VI</t>
  </si>
  <si>
    <t>PHAN QUANG THANH</t>
  </si>
  <si>
    <t>NGÔ THANH VIỆT</t>
  </si>
  <si>
    <t>NGUYỄN TRUNG ĐÌNH</t>
  </si>
  <si>
    <t>HUỲNH TẤN MẪN</t>
  </si>
  <si>
    <t>NGUYỄN CHÍN</t>
  </si>
  <si>
    <t>NGUYỄN BÀI</t>
  </si>
  <si>
    <t>LÂM THỊ TÂM</t>
  </si>
  <si>
    <t>NGUYỄN TẤN HẢI</t>
  </si>
  <si>
    <t>NGUYỄN VIỆT TRUNG</t>
  </si>
  <si>
    <t>VÕ THI PHÁT</t>
  </si>
  <si>
    <t>CHẾ TRỌNG TÂN</t>
  </si>
  <si>
    <t>ĐẶNG THỊ THU HỒNG</t>
  </si>
  <si>
    <t>BÙI ĐÌNH BÁ</t>
  </si>
  <si>
    <t>TIÊU NHÂN</t>
  </si>
  <si>
    <t>PHAN THỊ THÙY TÂN</t>
  </si>
  <si>
    <t>NGUYỄN THỊ HOA HƯỜNG</t>
  </si>
  <si>
    <t>LÊ THỊ HOA HUYỀN</t>
  </si>
  <si>
    <t>NGUYỄN THỊ THIỆU</t>
  </si>
  <si>
    <t>VY THỊ XUÂN</t>
  </si>
  <si>
    <t>LÊ VĂN TỨ</t>
  </si>
  <si>
    <t>NGUYỄN THỊ THU THẠCH</t>
  </si>
  <si>
    <t>NGUYỄN THỊ BỐN</t>
  </si>
  <si>
    <t>HỒ THỊ THANH THÙY</t>
  </si>
  <si>
    <t>VÕ TIẾN VINH</t>
  </si>
  <si>
    <t>PHẠM THỊ KIM DOANH</t>
  </si>
  <si>
    <t>TỪ HỒNG Ý</t>
  </si>
  <si>
    <t>TRẦN THỊ LÝ</t>
  </si>
  <si>
    <t>ĐẶNG THỊ CÚC</t>
  </si>
  <si>
    <t>TRƯƠNG THỊ KIM THOA</t>
  </si>
  <si>
    <t>ĐINH THỊ SO</t>
  </si>
  <si>
    <t>NGUYỄN THỊ THUỶ TINH</t>
  </si>
  <si>
    <t>PHẠM HỒNG THU</t>
  </si>
  <si>
    <t>PHẠM THỊ TRUYỀN</t>
  </si>
  <si>
    <t>LÂM TẤN NGHIỆP</t>
  </si>
  <si>
    <t>NGUYỄN HƯƠNG LY</t>
  </si>
  <si>
    <t>NGUYỄN VĂN PHỐ</t>
  </si>
  <si>
    <t>NGUYỄN THỊ LOAN</t>
  </si>
  <si>
    <t>NGUYỄN VÀNG</t>
  </si>
  <si>
    <t>NGUYỄN CHÍ CƯỜNG</t>
  </si>
  <si>
    <t>TRẦN THANH NAM</t>
  </si>
  <si>
    <t>NGUYỄN LÀNH</t>
  </si>
  <si>
    <t>NGUYỄN DIÊN LŨY</t>
  </si>
  <si>
    <t>VÕ DUY NGHĨA</t>
  </si>
  <si>
    <t>NGUYỄN THANH KIỆT</t>
  </si>
  <si>
    <t>PHAN THỊ LIỄU</t>
  </si>
  <si>
    <t>NGUYỄN TIẾT</t>
  </si>
  <si>
    <t>HUYNH NGUYỄN VÂN NỮ</t>
  </si>
  <si>
    <t>NGUYỄN THỊ VẬN</t>
  </si>
  <si>
    <t>ĐỒNG VĂN ÁNH</t>
  </si>
  <si>
    <t>VÕ THỊ HỒNG</t>
  </si>
  <si>
    <t>VÕ THỊ TUYẾT DUNG</t>
  </si>
  <si>
    <t>TĂNG THỊ BÉ</t>
  </si>
  <si>
    <t>(Ban hành kèm theo Thông báo số      /TB-TTYT ngày …./6/2023 của TTYT Nghĩa Hành)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</si>
</sst>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;[Red]0"/>
    <numFmt numFmtId="165" formatCode="0;0"/>
    <numFmt numFmtId="166" formatCode="\ dd\/mm\/yyyy"/>
    <numFmt numFmtId="167" formatCode="_(* #,##0_);_(* \(#,##0\);_(* &quot;-&quot;??_);_(@_)"/>
    <numFmt numFmtId="168" formatCode="[$-1010000]d/m/yyyy;@"/>
    <numFmt numFmtId="169" formatCode="m/d/yy\ 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ARIAL"/>
      <charset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25"/>
      </patternFill>
    </fill>
    <fill>
      <patternFill patternType="solid">
        <fgColor indexed="9"/>
        <bgColor indexed="2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25"/>
      </patternFill>
    </fill>
  </fills>
  <borders count="24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shrinkToFit="1"/>
    </xf>
    <xf numFmtId="167" fontId="3" fillId="0" borderId="0" xfId="1" applyNumberFormat="1" applyFont="1"/>
    <xf numFmtId="0" fontId="4" fillId="0" borderId="0" xfId="0" applyFont="1"/>
    <xf numFmtId="167" fontId="4" fillId="0" borderId="0" xfId="1" applyNumberFormat="1" applyFont="1"/>
    <xf numFmtId="0" fontId="0" fillId="0" borderId="0" xfId="0" applyNumberFormat="1" applyFont="1"/>
    <xf numFmtId="0" fontId="0" fillId="0" borderId="0" xfId="0" applyAlignment="1">
      <alignment shrinkToFit="1"/>
    </xf>
    <xf numFmtId="0" fontId="0" fillId="2" borderId="0" xfId="0" applyNumberFormat="1" applyFont="1" applyFill="1" applyAlignment="1">
      <alignment shrinkToFit="1"/>
    </xf>
    <xf numFmtId="167" fontId="0" fillId="0" borderId="0" xfId="1" applyNumberFormat="1" applyFont="1" applyAlignment="1">
      <alignment shrinkToFit="1"/>
    </xf>
    <xf numFmtId="0" fontId="0" fillId="0" borderId="4" xfId="0" applyBorder="1" applyAlignment="1">
      <alignment vertical="top" shrinkToFit="1"/>
    </xf>
    <xf numFmtId="0" fontId="0" fillId="4" borderId="4" xfId="0" applyFill="1" applyBorder="1" applyAlignment="1">
      <alignment vertical="top" shrinkToFit="1"/>
    </xf>
    <xf numFmtId="167" fontId="3" fillId="0" borderId="0" xfId="0" applyNumberFormat="1" applyFont="1"/>
    <xf numFmtId="3" fontId="0" fillId="0" borderId="4" xfId="0" applyNumberFormat="1" applyBorder="1" applyAlignment="1">
      <alignment vertical="top" shrinkToFit="1"/>
    </xf>
    <xf numFmtId="0" fontId="0" fillId="2" borderId="4" xfId="0" applyFill="1" applyBorder="1" applyAlignment="1">
      <alignment vertical="top" shrinkToFit="1"/>
    </xf>
    <xf numFmtId="3" fontId="0" fillId="2" borderId="4" xfId="0" applyNumberFormat="1" applyFill="1" applyBorder="1" applyAlignment="1">
      <alignment vertical="top" shrinkToFit="1"/>
    </xf>
    <xf numFmtId="3" fontId="0" fillId="4" borderId="4" xfId="0" applyNumberFormat="1" applyFill="1" applyBorder="1" applyAlignment="1">
      <alignment vertical="top" shrinkToFit="1"/>
    </xf>
    <xf numFmtId="0" fontId="0" fillId="5" borderId="4" xfId="0" applyFill="1" applyBorder="1" applyAlignment="1">
      <alignment vertical="top" shrinkToFit="1"/>
    </xf>
    <xf numFmtId="3" fontId="0" fillId="5" borderId="4" xfId="0" applyNumberFormat="1" applyFill="1" applyBorder="1" applyAlignment="1">
      <alignment vertical="top" shrinkToFit="1"/>
    </xf>
    <xf numFmtId="167" fontId="0" fillId="5" borderId="0" xfId="1" applyNumberFormat="1" applyFont="1" applyFill="1" applyAlignment="1">
      <alignment vertical="top" shrinkToFit="1"/>
    </xf>
    <xf numFmtId="167" fontId="0" fillId="0" borderId="0" xfId="1" applyNumberFormat="1" applyFont="1" applyAlignment="1">
      <alignment vertical="top" shrinkToFit="1"/>
    </xf>
    <xf numFmtId="167" fontId="0" fillId="2" borderId="0" xfId="1" applyNumberFormat="1" applyFont="1" applyFill="1" applyAlignment="1">
      <alignment vertical="top" shrinkToFit="1"/>
    </xf>
    <xf numFmtId="167" fontId="0" fillId="4" borderId="0" xfId="1" applyNumberFormat="1" applyFont="1" applyFill="1" applyAlignment="1">
      <alignment vertical="top" shrinkToFit="1"/>
    </xf>
    <xf numFmtId="0" fontId="0" fillId="0" borderId="10" xfId="0" applyFill="1" applyBorder="1" applyAlignment="1">
      <alignment vertical="top" shrinkToFit="1"/>
    </xf>
    <xf numFmtId="3" fontId="0" fillId="0" borderId="10" xfId="0" applyNumberFormat="1" applyFill="1" applyBorder="1" applyAlignment="1">
      <alignment vertical="top" shrinkToFit="1"/>
    </xf>
    <xf numFmtId="167" fontId="0" fillId="0" borderId="0" xfId="1" applyNumberFormat="1" applyFont="1" applyFill="1" applyAlignment="1">
      <alignment vertical="top" shrinkToFit="1"/>
    </xf>
    <xf numFmtId="0" fontId="6" fillId="6" borderId="4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167" fontId="0" fillId="0" borderId="0" xfId="1" applyNumberFormat="1" applyFont="1" applyAlignment="1">
      <alignment vertical="top"/>
    </xf>
    <xf numFmtId="167" fontId="0" fillId="2" borderId="0" xfId="1" applyNumberFormat="1" applyFont="1" applyFill="1" applyAlignment="1">
      <alignment vertical="top"/>
    </xf>
    <xf numFmtId="169" fontId="0" fillId="0" borderId="10" xfId="0" applyNumberFormat="1" applyFill="1" applyBorder="1" applyAlignment="1">
      <alignment vertical="top" shrinkToFit="1"/>
    </xf>
    <xf numFmtId="165" fontId="0" fillId="4" borderId="4" xfId="0" applyNumberFormat="1" applyFill="1" applyBorder="1" applyAlignment="1">
      <alignment vertical="top" shrinkToFit="1"/>
    </xf>
    <xf numFmtId="0" fontId="0" fillId="3" borderId="4" xfId="0" applyFill="1" applyBorder="1" applyAlignment="1">
      <alignment vertical="top" shrinkToFit="1"/>
    </xf>
    <xf numFmtId="165" fontId="0" fillId="3" borderId="4" xfId="0" applyNumberFormat="1" applyFill="1" applyBorder="1" applyAlignment="1">
      <alignment vertical="top" shrinkToFit="1"/>
    </xf>
    <xf numFmtId="0" fontId="6" fillId="4" borderId="4" xfId="0" applyFont="1" applyFill="1" applyBorder="1" applyAlignment="1">
      <alignment vertical="top"/>
    </xf>
    <xf numFmtId="3" fontId="0" fillId="3" borderId="4" xfId="0" applyNumberFormat="1" applyFill="1" applyBorder="1" applyAlignment="1">
      <alignment vertical="top" shrinkToFit="1"/>
    </xf>
    <xf numFmtId="0" fontId="0" fillId="0" borderId="4" xfId="0" applyFill="1" applyBorder="1" applyAlignment="1">
      <alignment vertical="top" shrinkToFit="1"/>
    </xf>
    <xf numFmtId="165" fontId="0" fillId="0" borderId="4" xfId="0" applyNumberFormat="1" applyFill="1" applyBorder="1" applyAlignment="1">
      <alignment vertical="top" shrinkToFit="1"/>
    </xf>
    <xf numFmtId="3" fontId="0" fillId="0" borderId="4" xfId="0" applyNumberFormat="1" applyFill="1" applyBorder="1" applyAlignment="1">
      <alignment vertical="top" shrinkToFit="1"/>
    </xf>
    <xf numFmtId="0" fontId="6" fillId="0" borderId="4" xfId="0" applyFont="1" applyFill="1" applyBorder="1" applyAlignment="1">
      <alignment vertical="top"/>
    </xf>
    <xf numFmtId="165" fontId="0" fillId="2" borderId="4" xfId="0" applyNumberFormat="1" applyFill="1" applyBorder="1" applyAlignment="1">
      <alignment vertical="top" shrinkToFit="1"/>
    </xf>
    <xf numFmtId="0" fontId="6" fillId="2" borderId="4" xfId="0" applyFont="1" applyFill="1" applyBorder="1" applyAlignment="1">
      <alignment vertical="top"/>
    </xf>
    <xf numFmtId="167" fontId="0" fillId="0" borderId="0" xfId="0" applyNumberFormat="1" applyAlignment="1">
      <alignment vertical="top"/>
    </xf>
    <xf numFmtId="165" fontId="0" fillId="6" borderId="4" xfId="0" applyNumberFormat="1" applyFill="1" applyBorder="1" applyAlignment="1">
      <alignment vertical="top" shrinkToFit="1"/>
    </xf>
    <xf numFmtId="14" fontId="6" fillId="6" borderId="4" xfId="0" quotePrefix="1" applyNumberFormat="1" applyFont="1" applyFill="1" applyBorder="1" applyAlignment="1">
      <alignment vertical="top"/>
    </xf>
    <xf numFmtId="0" fontId="0" fillId="0" borderId="0" xfId="0" applyAlignment="1">
      <alignment horizontal="center" shrinkToFit="1"/>
    </xf>
    <xf numFmtId="0" fontId="0" fillId="0" borderId="0" xfId="0" applyNumberFormat="1" applyFont="1" applyAlignment="1">
      <alignment horizontal="center"/>
    </xf>
    <xf numFmtId="167" fontId="0" fillId="0" borderId="0" xfId="0" applyNumberFormat="1" applyAlignment="1">
      <alignment shrinkToFit="1"/>
    </xf>
    <xf numFmtId="0" fontId="0" fillId="0" borderId="0" xfId="0" applyFont="1"/>
    <xf numFmtId="0" fontId="2" fillId="0" borderId="14" xfId="0" applyFont="1" applyBorder="1" applyAlignment="1">
      <alignment horizontal="center" vertical="center" shrinkToFit="1"/>
    </xf>
    <xf numFmtId="167" fontId="2" fillId="0" borderId="14" xfId="1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67" fontId="2" fillId="0" borderId="17" xfId="1" applyNumberFormat="1" applyFont="1" applyBorder="1" applyAlignment="1">
      <alignment horizontal="center" vertical="center" shrinkToFit="1"/>
    </xf>
    <xf numFmtId="0" fontId="0" fillId="0" borderId="16" xfId="0" applyBorder="1" applyAlignment="1">
      <alignment shrinkToFit="1"/>
    </xf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center"/>
    </xf>
    <xf numFmtId="0" fontId="0" fillId="0" borderId="17" xfId="0" applyNumberFormat="1" applyFont="1" applyBorder="1" applyAlignment="1">
      <alignment shrinkToFit="1"/>
    </xf>
    <xf numFmtId="167" fontId="0" fillId="2" borderId="17" xfId="1" applyNumberFormat="1" applyFont="1" applyFill="1" applyBorder="1"/>
    <xf numFmtId="0" fontId="0" fillId="0" borderId="18" xfId="0" applyBorder="1" applyAlignment="1">
      <alignment shrinkToFit="1"/>
    </xf>
    <xf numFmtId="0" fontId="0" fillId="2" borderId="17" xfId="0" applyNumberFormat="1" applyFont="1" applyFill="1" applyBorder="1" applyAlignment="1">
      <alignment shrinkToFit="1"/>
    </xf>
    <xf numFmtId="0" fontId="0" fillId="0" borderId="17" xfId="0" applyBorder="1" applyAlignment="1">
      <alignment horizontal="center" shrinkToFit="1"/>
    </xf>
    <xf numFmtId="0" fontId="0" fillId="0" borderId="17" xfId="0" applyNumberFormat="1" applyFont="1" applyBorder="1" applyAlignment="1">
      <alignment horizontal="center" shrinkToFit="1"/>
    </xf>
    <xf numFmtId="167" fontId="0" fillId="2" borderId="17" xfId="1" applyNumberFormat="1" applyFont="1" applyFill="1" applyBorder="1" applyAlignment="1">
      <alignment shrinkToFit="1"/>
    </xf>
    <xf numFmtId="0" fontId="0" fillId="0" borderId="18" xfId="0" applyNumberFormat="1" applyFont="1" applyBorder="1"/>
    <xf numFmtId="167" fontId="0" fillId="0" borderId="17" xfId="1" applyNumberFormat="1" applyFont="1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0" xfId="0" applyNumberFormat="1" applyFont="1" applyBorder="1"/>
    <xf numFmtId="0" fontId="0" fillId="0" borderId="20" xfId="0" applyNumberFormat="1" applyFont="1" applyBorder="1" applyAlignment="1">
      <alignment horizontal="center"/>
    </xf>
    <xf numFmtId="0" fontId="0" fillId="0" borderId="20" xfId="0" applyBorder="1" applyAlignment="1">
      <alignment horizontal="center" shrinkToFit="1"/>
    </xf>
    <xf numFmtId="0" fontId="0" fillId="2" borderId="20" xfId="0" applyNumberFormat="1" applyFont="1" applyFill="1" applyBorder="1" applyAlignment="1">
      <alignment shrinkToFit="1"/>
    </xf>
    <xf numFmtId="167" fontId="0" fillId="0" borderId="20" xfId="1" applyNumberFormat="1" applyFont="1" applyBorder="1" applyAlignment="1">
      <alignment shrinkToFit="1"/>
    </xf>
    <xf numFmtId="0" fontId="0" fillId="0" borderId="21" xfId="0" applyBorder="1" applyAlignment="1">
      <alignment shrinkToFit="1"/>
    </xf>
    <xf numFmtId="0" fontId="9" fillId="0" borderId="0" xfId="0" applyFont="1" applyFill="1"/>
    <xf numFmtId="0" fontId="9" fillId="0" borderId="0" xfId="0" applyFont="1" applyFill="1" applyAlignment="1">
      <alignment shrinkToFit="1"/>
    </xf>
    <xf numFmtId="0" fontId="9" fillId="0" borderId="0" xfId="0" applyFont="1" applyFill="1" applyAlignment="1">
      <alignment horizontal="right" shrinkToFit="1"/>
    </xf>
    <xf numFmtId="167" fontId="9" fillId="0" borderId="0" xfId="1" applyNumberFormat="1" applyFont="1" applyFill="1" applyAlignment="1">
      <alignment shrinkToFit="1"/>
    </xf>
    <xf numFmtId="167" fontId="9" fillId="0" borderId="0" xfId="1" applyNumberFormat="1" applyFont="1" applyFill="1" applyAlignment="1">
      <alignment horizontal="right" shrinkToFit="1"/>
    </xf>
    <xf numFmtId="0" fontId="8" fillId="0" borderId="0" xfId="0" applyFont="1" applyFill="1" applyAlignment="1">
      <alignment horizontal="center"/>
    </xf>
    <xf numFmtId="0" fontId="5" fillId="0" borderId="22" xfId="0" applyFont="1" applyFill="1" applyBorder="1" applyAlignment="1">
      <alignment horizontal="center" vertical="center" shrinkToFit="1"/>
    </xf>
    <xf numFmtId="0" fontId="9" fillId="0" borderId="22" xfId="0" applyFont="1" applyFill="1" applyBorder="1"/>
    <xf numFmtId="0" fontId="5" fillId="0" borderId="22" xfId="0" applyFont="1" applyFill="1" applyBorder="1" applyAlignment="1">
      <alignment vertical="top" shrinkToFit="1"/>
    </xf>
    <xf numFmtId="165" fontId="5" fillId="0" borderId="22" xfId="0" applyNumberFormat="1" applyFont="1" applyFill="1" applyBorder="1" applyAlignment="1">
      <alignment vertical="top" shrinkToFit="1"/>
    </xf>
    <xf numFmtId="0" fontId="9" fillId="0" borderId="22" xfId="0" applyFont="1" applyFill="1" applyBorder="1" applyAlignment="1">
      <alignment shrinkToFit="1"/>
    </xf>
    <xf numFmtId="168" fontId="5" fillId="0" borderId="22" xfId="0" applyNumberFormat="1" applyFont="1" applyFill="1" applyBorder="1" applyAlignment="1">
      <alignment vertical="top" shrinkToFit="1"/>
    </xf>
    <xf numFmtId="167" fontId="9" fillId="0" borderId="22" xfId="1" applyNumberFormat="1" applyFont="1" applyFill="1" applyBorder="1" applyAlignment="1">
      <alignment shrinkToFit="1"/>
    </xf>
    <xf numFmtId="167" fontId="9" fillId="0" borderId="22" xfId="1" applyNumberFormat="1" applyFont="1" applyFill="1" applyBorder="1" applyAlignment="1">
      <alignment horizontal="right" shrinkToFit="1"/>
    </xf>
    <xf numFmtId="3" fontId="5" fillId="0" borderId="22" xfId="0" applyNumberFormat="1" applyFont="1" applyFill="1" applyBorder="1" applyAlignment="1">
      <alignment vertical="top" shrinkToFit="1"/>
    </xf>
    <xf numFmtId="0" fontId="5" fillId="0" borderId="22" xfId="0" applyFont="1" applyFill="1" applyBorder="1" applyAlignment="1">
      <alignment horizontal="left" vertical="top" shrinkToFit="1"/>
    </xf>
    <xf numFmtId="14" fontId="9" fillId="0" borderId="22" xfId="0" applyNumberFormat="1" applyFont="1" applyFill="1" applyBorder="1" applyAlignment="1">
      <alignment shrinkToFit="1"/>
    </xf>
    <xf numFmtId="167" fontId="5" fillId="0" borderId="22" xfId="1" applyNumberFormat="1" applyFont="1" applyFill="1" applyBorder="1" applyAlignment="1">
      <alignment vertical="top" shrinkToFit="1"/>
    </xf>
    <xf numFmtId="168" fontId="5" fillId="0" borderId="22" xfId="0" quotePrefix="1" applyNumberFormat="1" applyFont="1" applyFill="1" applyBorder="1" applyAlignment="1">
      <alignment vertical="top" shrinkToFit="1"/>
    </xf>
    <xf numFmtId="167" fontId="10" fillId="0" borderId="22" xfId="1" applyNumberFormat="1" applyFont="1" applyFill="1" applyBorder="1" applyAlignment="1">
      <alignment shrinkToFit="1"/>
    </xf>
    <xf numFmtId="166" fontId="5" fillId="0" borderId="22" xfId="0" applyNumberFormat="1" applyFont="1" applyFill="1" applyBorder="1" applyAlignment="1">
      <alignment vertical="top" shrinkToFit="1"/>
    </xf>
    <xf numFmtId="1" fontId="5" fillId="0" borderId="22" xfId="0" applyNumberFormat="1" applyFont="1" applyFill="1" applyBorder="1" applyAlignment="1">
      <alignment vertical="top" shrinkToFit="1"/>
    </xf>
    <xf numFmtId="168" fontId="5" fillId="0" borderId="22" xfId="1" applyNumberFormat="1" applyFont="1" applyFill="1" applyBorder="1" applyAlignment="1">
      <alignment vertical="top" shrinkToFit="1"/>
    </xf>
    <xf numFmtId="14" fontId="5" fillId="0" borderId="22" xfId="0" applyNumberFormat="1" applyFont="1" applyFill="1" applyBorder="1" applyAlignment="1">
      <alignment vertical="top" shrinkToFit="1"/>
    </xf>
    <xf numFmtId="0" fontId="9" fillId="0" borderId="22" xfId="0" applyFont="1" applyFill="1" applyBorder="1" applyAlignment="1">
      <alignment vertical="top" shrinkToFit="1"/>
    </xf>
    <xf numFmtId="14" fontId="9" fillId="0" borderId="22" xfId="0" applyNumberFormat="1" applyFont="1" applyFill="1" applyBorder="1" applyAlignment="1">
      <alignment vertical="top" shrinkToFit="1"/>
    </xf>
    <xf numFmtId="0" fontId="9" fillId="0" borderId="22" xfId="0" applyNumberFormat="1" applyFont="1" applyFill="1" applyBorder="1"/>
    <xf numFmtId="0" fontId="9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shrinkToFit="1"/>
    </xf>
    <xf numFmtId="167" fontId="9" fillId="0" borderId="22" xfId="1" applyNumberFormat="1" applyFont="1" applyFill="1" applyBorder="1"/>
    <xf numFmtId="0" fontId="9" fillId="0" borderId="22" xfId="0" applyFont="1" applyFill="1" applyBorder="1" applyAlignment="1">
      <alignment horizontal="center" shrinkToFit="1"/>
    </xf>
    <xf numFmtId="0" fontId="9" fillId="0" borderId="22" xfId="0" applyNumberFormat="1" applyFont="1" applyFill="1" applyBorder="1" applyAlignment="1">
      <alignment horizontal="center" shrinkToFit="1"/>
    </xf>
    <xf numFmtId="0" fontId="8" fillId="0" borderId="22" xfId="0" applyFont="1" applyFill="1" applyBorder="1" applyAlignment="1">
      <alignment horizontal="center"/>
    </xf>
    <xf numFmtId="167" fontId="8" fillId="0" borderId="22" xfId="0" applyNumberFormat="1" applyFont="1" applyFill="1" applyBorder="1" applyAlignment="1">
      <alignment shrinkToFit="1"/>
    </xf>
    <xf numFmtId="0" fontId="9" fillId="0" borderId="22" xfId="0" applyFont="1" applyFill="1" applyBorder="1" applyAlignment="1">
      <alignment horizontal="right" shrinkToFit="1"/>
    </xf>
    <xf numFmtId="0" fontId="9" fillId="0" borderId="22" xfId="0" applyFont="1" applyFill="1" applyBorder="1" applyAlignment="1">
      <alignment wrapText="1" shrinkToFit="1"/>
    </xf>
    <xf numFmtId="0" fontId="5" fillId="0" borderId="22" xfId="0" applyFont="1" applyFill="1" applyBorder="1" applyAlignment="1">
      <alignment vertical="top" wrapText="1" shrinkToFit="1"/>
    </xf>
    <xf numFmtId="0" fontId="9" fillId="0" borderId="22" xfId="0" applyNumberFormat="1" applyFont="1" applyFill="1" applyBorder="1" applyAlignment="1">
      <alignment wrapText="1" shrinkToFit="1"/>
    </xf>
    <xf numFmtId="0" fontId="9" fillId="0" borderId="22" xfId="0" applyFont="1" applyFill="1" applyBorder="1" applyAlignment="1">
      <alignment wrapText="1"/>
    </xf>
    <xf numFmtId="0" fontId="9" fillId="0" borderId="22" xfId="0" applyNumberFormat="1" applyFont="1" applyFill="1" applyBorder="1" applyAlignment="1">
      <alignment wrapText="1"/>
    </xf>
    <xf numFmtId="0" fontId="13" fillId="0" borderId="23" xfId="0" applyFont="1" applyFill="1" applyBorder="1" applyAlignment="1">
      <alignment vertical="top" shrinkToFit="1"/>
    </xf>
    <xf numFmtId="0" fontId="13" fillId="0" borderId="23" xfId="0" applyFont="1" applyFill="1" applyBorder="1" applyAlignment="1">
      <alignment horizontal="center" vertical="top" shrinkToFit="1"/>
    </xf>
    <xf numFmtId="3" fontId="13" fillId="0" borderId="23" xfId="0" applyNumberFormat="1" applyFont="1" applyFill="1" applyBorder="1" applyAlignment="1">
      <alignment horizontal="center" vertical="top" shrinkToFit="1"/>
    </xf>
    <xf numFmtId="167" fontId="13" fillId="0" borderId="23" xfId="1" applyNumberFormat="1" applyFont="1" applyFill="1" applyBorder="1" applyAlignment="1">
      <alignment vertical="top" shrinkToFit="1"/>
    </xf>
    <xf numFmtId="167" fontId="13" fillId="0" borderId="23" xfId="1" applyNumberFormat="1" applyFont="1" applyFill="1" applyBorder="1" applyAlignment="1">
      <alignment shrinkToFit="1"/>
    </xf>
    <xf numFmtId="0" fontId="14" fillId="0" borderId="23" xfId="0" applyFont="1" applyBorder="1" applyAlignment="1">
      <alignment shrinkToFit="1"/>
    </xf>
    <xf numFmtId="169" fontId="13" fillId="0" borderId="23" xfId="0" applyNumberFormat="1" applyFont="1" applyFill="1" applyBorder="1" applyAlignment="1">
      <alignment vertical="top" shrinkToFit="1"/>
    </xf>
    <xf numFmtId="0" fontId="2" fillId="0" borderId="23" xfId="0" applyFont="1" applyFill="1" applyBorder="1" applyAlignment="1">
      <alignment vertical="top" shrinkToFit="1"/>
    </xf>
    <xf numFmtId="165" fontId="13" fillId="0" borderId="23" xfId="0" applyNumberFormat="1" applyFont="1" applyFill="1" applyBorder="1" applyAlignment="1">
      <alignment horizontal="center" vertical="top" shrinkToFit="1"/>
    </xf>
    <xf numFmtId="167" fontId="13" fillId="0" borderId="23" xfId="0" applyNumberFormat="1" applyFont="1" applyFill="1" applyBorder="1" applyAlignment="1">
      <alignment vertical="top" shrinkToFit="1"/>
    </xf>
    <xf numFmtId="0" fontId="14" fillId="0" borderId="23" xfId="0" applyFont="1" applyFill="1" applyBorder="1" applyAlignment="1">
      <alignment vertical="top" shrinkToFit="1"/>
    </xf>
    <xf numFmtId="0" fontId="14" fillId="0" borderId="23" xfId="0" applyFont="1" applyFill="1" applyBorder="1" applyAlignment="1">
      <alignment horizontal="center" shrinkToFit="1"/>
    </xf>
    <xf numFmtId="165" fontId="14" fillId="0" borderId="23" xfId="0" applyNumberFormat="1" applyFont="1" applyFill="1" applyBorder="1" applyAlignment="1">
      <alignment horizontal="center" vertical="top" shrinkToFit="1"/>
    </xf>
    <xf numFmtId="0" fontId="15" fillId="0" borderId="23" xfId="0" applyFont="1" applyFill="1" applyBorder="1" applyAlignment="1">
      <alignment vertical="top" shrinkToFit="1"/>
    </xf>
    <xf numFmtId="167" fontId="14" fillId="0" borderId="23" xfId="1" applyNumberFormat="1" applyFont="1" applyFill="1" applyBorder="1" applyAlignment="1">
      <alignment vertical="top" shrinkToFit="1"/>
    </xf>
    <xf numFmtId="0" fontId="13" fillId="0" borderId="23" xfId="0" applyFont="1" applyFill="1" applyBorder="1" applyAlignment="1">
      <alignment horizontal="center" shrinkToFit="1"/>
    </xf>
    <xf numFmtId="3" fontId="14" fillId="0" borderId="23" xfId="0" applyNumberFormat="1" applyFont="1" applyFill="1" applyBorder="1" applyAlignment="1">
      <alignment horizontal="center" vertical="top" shrinkToFit="1"/>
    </xf>
    <xf numFmtId="14" fontId="2" fillId="0" borderId="23" xfId="0" quotePrefix="1" applyNumberFormat="1" applyFont="1" applyFill="1" applyBorder="1" applyAlignment="1">
      <alignment vertical="top" shrinkToFit="1"/>
    </xf>
    <xf numFmtId="0" fontId="14" fillId="0" borderId="23" xfId="0" applyFont="1" applyFill="1" applyBorder="1" applyAlignment="1">
      <alignment horizontal="center" vertical="top" shrinkToFit="1"/>
    </xf>
    <xf numFmtId="166" fontId="14" fillId="0" borderId="23" xfId="0" applyNumberFormat="1" applyFont="1" applyFill="1" applyBorder="1" applyAlignment="1">
      <alignment vertical="top" shrinkToFit="1"/>
    </xf>
    <xf numFmtId="0" fontId="13" fillId="0" borderId="23" xfId="0" applyFont="1" applyFill="1" applyBorder="1" applyAlignment="1">
      <alignment shrinkToFit="1"/>
    </xf>
    <xf numFmtId="166" fontId="14" fillId="0" borderId="23" xfId="0" applyNumberFormat="1" applyFont="1" applyFill="1" applyBorder="1" applyAlignment="1">
      <alignment shrinkToFit="1"/>
    </xf>
    <xf numFmtId="0" fontId="3" fillId="0" borderId="23" xfId="0" applyFont="1" applyFill="1" applyBorder="1" applyAlignment="1">
      <alignment shrinkToFit="1"/>
    </xf>
    <xf numFmtId="0" fontId="3" fillId="0" borderId="23" xfId="0" applyFont="1" applyFill="1" applyBorder="1" applyAlignment="1">
      <alignment horizontal="center" shrinkToFit="1"/>
    </xf>
    <xf numFmtId="167" fontId="4" fillId="0" borderId="23" xfId="1" applyNumberFormat="1" applyFont="1" applyFill="1" applyBorder="1" applyAlignment="1">
      <alignment shrinkToFit="1"/>
    </xf>
    <xf numFmtId="167" fontId="3" fillId="0" borderId="23" xfId="1" applyNumberFormat="1" applyFont="1" applyFill="1" applyBorder="1" applyAlignment="1">
      <alignment shrinkToFit="1"/>
    </xf>
    <xf numFmtId="0" fontId="0" fillId="0" borderId="23" xfId="0" applyBorder="1" applyAlignment="1">
      <alignment shrinkToFit="1"/>
    </xf>
    <xf numFmtId="0" fontId="9" fillId="0" borderId="23" xfId="0" applyFont="1" applyFill="1" applyBorder="1" applyAlignment="1">
      <alignment vertical="top" shrinkToFit="1"/>
    </xf>
    <xf numFmtId="167" fontId="2" fillId="0" borderId="5" xfId="1" applyNumberFormat="1" applyFont="1" applyBorder="1" applyAlignment="1">
      <alignment horizontal="center" vertical="center" wrapText="1" shrinkToFit="1"/>
    </xf>
    <xf numFmtId="167" fontId="2" fillId="0" borderId="6" xfId="1" applyNumberFormat="1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8" fillId="0" borderId="2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horizontal="center"/>
    </xf>
    <xf numFmtId="164" fontId="7" fillId="0" borderId="22" xfId="0" applyNumberFormat="1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7"/>
  <sheetViews>
    <sheetView workbookViewId="0">
      <pane xSplit="9" ySplit="7" topLeftCell="J150" activePane="bottomRight" state="frozen"/>
      <selection pane="topRight" activeCell="J1" sqref="J1"/>
      <selection pane="bottomLeft" activeCell="A8" sqref="A8"/>
      <selection pane="bottomRight" activeCell="J167" sqref="J167"/>
    </sheetView>
  </sheetViews>
  <sheetFormatPr defaultRowHeight="15" x14ac:dyDescent="0.25"/>
  <cols>
    <col min="1" max="1" width="9.140625" style="2"/>
    <col min="2" max="2" width="15" style="2" customWidth="1"/>
    <col min="3" max="3" width="6.7109375" style="2" customWidth="1"/>
    <col min="4" max="4" width="5.85546875" style="2" customWidth="1"/>
    <col min="5" max="5" width="18.5703125" style="2" customWidth="1"/>
    <col min="6" max="6" width="7.28515625" style="2" customWidth="1"/>
    <col min="7" max="7" width="47" style="3" customWidth="1"/>
    <col min="8" max="8" width="10.7109375" style="2" bestFit="1" customWidth="1"/>
    <col min="9" max="9" width="11.85546875" style="2" customWidth="1"/>
    <col min="10" max="10" width="12.85546875" style="4" customWidth="1"/>
    <col min="11" max="11" width="10.28515625" style="4" customWidth="1"/>
    <col min="12" max="12" width="11.42578125" style="2" customWidth="1"/>
    <col min="13" max="16384" width="9.140625" style="2"/>
  </cols>
  <sheetData>
    <row r="2" spans="1:12" s="5" customFormat="1" ht="14.25" x14ac:dyDescent="0.2">
      <c r="A2" s="5" t="s">
        <v>466</v>
      </c>
      <c r="K2" s="6"/>
    </row>
    <row r="3" spans="1:12" s="5" customFormat="1" ht="14.25" x14ac:dyDescent="0.2">
      <c r="A3" s="5" t="s">
        <v>465</v>
      </c>
      <c r="K3" s="6"/>
    </row>
    <row r="4" spans="1:12" ht="15.75" thickBot="1" x14ac:dyDescent="0.3"/>
    <row r="5" spans="1:12" ht="16.5" customHeight="1" thickTop="1" x14ac:dyDescent="0.25">
      <c r="A5" s="148" t="s">
        <v>0</v>
      </c>
      <c r="B5" s="150" t="s">
        <v>1</v>
      </c>
      <c r="C5" s="150" t="s">
        <v>2</v>
      </c>
      <c r="D5" s="150"/>
      <c r="E5" s="150" t="s">
        <v>3</v>
      </c>
      <c r="F5" s="152" t="s">
        <v>4</v>
      </c>
      <c r="G5" s="143" t="s">
        <v>7</v>
      </c>
      <c r="H5" s="150" t="s">
        <v>13</v>
      </c>
      <c r="I5" s="145" t="s">
        <v>12</v>
      </c>
      <c r="J5" s="141" t="s">
        <v>8</v>
      </c>
      <c r="K5" s="141" t="s">
        <v>2447</v>
      </c>
    </row>
    <row r="6" spans="1:12" ht="15.75" customHeight="1" x14ac:dyDescent="0.25">
      <c r="A6" s="149"/>
      <c r="B6" s="151"/>
      <c r="C6" s="151"/>
      <c r="D6" s="151"/>
      <c r="E6" s="151"/>
      <c r="F6" s="153"/>
      <c r="G6" s="144"/>
      <c r="H6" s="151"/>
      <c r="I6" s="146"/>
      <c r="J6" s="142"/>
      <c r="K6" s="142"/>
    </row>
    <row r="7" spans="1:12" ht="15.75" x14ac:dyDescent="0.25">
      <c r="A7" s="149"/>
      <c r="B7" s="151"/>
      <c r="C7" s="1" t="s">
        <v>5</v>
      </c>
      <c r="D7" s="1" t="s">
        <v>6</v>
      </c>
      <c r="E7" s="151"/>
      <c r="F7" s="153"/>
      <c r="G7" s="144"/>
      <c r="H7" s="151"/>
      <c r="I7" s="147"/>
      <c r="J7" s="142"/>
      <c r="K7" s="142"/>
    </row>
    <row r="8" spans="1:12" x14ac:dyDescent="0.25">
      <c r="L8" s="13"/>
    </row>
    <row r="9" spans="1:12" x14ac:dyDescent="0.25">
      <c r="A9" s="11" t="s">
        <v>1824</v>
      </c>
      <c r="B9" s="11" t="s">
        <v>1825</v>
      </c>
      <c r="C9" s="11" t="s">
        <v>1826</v>
      </c>
      <c r="D9" s="14">
        <v>2</v>
      </c>
      <c r="E9" s="11" t="s">
        <v>1827</v>
      </c>
      <c r="F9" s="11" t="s">
        <v>165</v>
      </c>
      <c r="G9" s="11" t="s">
        <v>1106</v>
      </c>
      <c r="H9" s="11" t="s">
        <v>1828</v>
      </c>
      <c r="I9" s="11" t="s">
        <v>1829</v>
      </c>
      <c r="J9" s="21">
        <v>99320</v>
      </c>
      <c r="K9" s="4">
        <v>2016</v>
      </c>
    </row>
    <row r="10" spans="1:12" x14ac:dyDescent="0.25">
      <c r="A10" s="11" t="s">
        <v>1830</v>
      </c>
      <c r="B10" s="11" t="s">
        <v>1831</v>
      </c>
      <c r="C10" s="11" t="s">
        <v>1832</v>
      </c>
      <c r="D10" s="14">
        <v>1</v>
      </c>
      <c r="E10" s="11" t="s">
        <v>1833</v>
      </c>
      <c r="F10" s="11" t="s">
        <v>16</v>
      </c>
      <c r="G10" s="11" t="s">
        <v>41</v>
      </c>
      <c r="H10" s="11" t="s">
        <v>1834</v>
      </c>
      <c r="I10" s="11" t="s">
        <v>1835</v>
      </c>
      <c r="J10" s="21">
        <v>76400</v>
      </c>
      <c r="K10" s="4">
        <v>2016</v>
      </c>
    </row>
    <row r="11" spans="1:12" x14ac:dyDescent="0.25">
      <c r="A11" s="11" t="s">
        <v>1836</v>
      </c>
      <c r="B11" s="11" t="s">
        <v>1837</v>
      </c>
      <c r="C11" s="11" t="s">
        <v>592</v>
      </c>
      <c r="D11" s="14">
        <v>1</v>
      </c>
      <c r="E11" s="11" t="s">
        <v>1838</v>
      </c>
      <c r="F11" s="11" t="s">
        <v>16</v>
      </c>
      <c r="G11" s="11" t="s">
        <v>1011</v>
      </c>
      <c r="H11" s="11" t="s">
        <v>1839</v>
      </c>
      <c r="I11" s="11" t="s">
        <v>1840</v>
      </c>
      <c r="J11" s="21">
        <v>76400</v>
      </c>
      <c r="K11" s="4">
        <v>2016</v>
      </c>
    </row>
    <row r="12" spans="1:12" x14ac:dyDescent="0.25">
      <c r="A12" s="11" t="s">
        <v>1841</v>
      </c>
      <c r="B12" s="11" t="s">
        <v>1842</v>
      </c>
      <c r="C12" s="11" t="s">
        <v>1247</v>
      </c>
      <c r="D12" s="14">
        <v>2</v>
      </c>
      <c r="E12" s="11" t="s">
        <v>1843</v>
      </c>
      <c r="F12" s="11" t="s">
        <v>16</v>
      </c>
      <c r="G12" s="11" t="s">
        <v>76</v>
      </c>
      <c r="H12" s="11" t="s">
        <v>1844</v>
      </c>
      <c r="I12" s="11" t="s">
        <v>1845</v>
      </c>
      <c r="J12" s="21">
        <v>30560</v>
      </c>
      <c r="K12" s="4">
        <v>2016</v>
      </c>
    </row>
    <row r="13" spans="1:12" x14ac:dyDescent="0.25">
      <c r="A13" s="11" t="s">
        <v>1846</v>
      </c>
      <c r="B13" s="11" t="s">
        <v>1847</v>
      </c>
      <c r="C13" s="11" t="s">
        <v>579</v>
      </c>
      <c r="D13" s="14">
        <v>2</v>
      </c>
      <c r="E13" s="11" t="s">
        <v>1848</v>
      </c>
      <c r="F13" s="11" t="s">
        <v>16</v>
      </c>
      <c r="G13" s="11" t="s">
        <v>374</v>
      </c>
      <c r="H13" s="11" t="s">
        <v>1849</v>
      </c>
      <c r="I13" s="11" t="s">
        <v>1840</v>
      </c>
      <c r="J13" s="21">
        <v>17190</v>
      </c>
      <c r="K13" s="4">
        <v>2016</v>
      </c>
    </row>
    <row r="14" spans="1:12" x14ac:dyDescent="0.25">
      <c r="A14" s="15" t="s">
        <v>1850</v>
      </c>
      <c r="B14" s="15" t="s">
        <v>1851</v>
      </c>
      <c r="C14" s="15" t="s">
        <v>1852</v>
      </c>
      <c r="D14" s="16">
        <v>2</v>
      </c>
      <c r="E14" s="15" t="s">
        <v>1854</v>
      </c>
      <c r="F14" s="15" t="s">
        <v>16</v>
      </c>
      <c r="G14" s="15" t="s">
        <v>1853</v>
      </c>
      <c r="H14" s="15" t="s">
        <v>1855</v>
      </c>
      <c r="I14" s="15" t="s">
        <v>1856</v>
      </c>
      <c r="J14" s="22">
        <v>45840</v>
      </c>
      <c r="K14" s="4">
        <v>2016</v>
      </c>
    </row>
    <row r="15" spans="1:12" x14ac:dyDescent="0.25">
      <c r="A15" s="15" t="s">
        <v>1857</v>
      </c>
      <c r="B15" s="15" t="s">
        <v>1858</v>
      </c>
      <c r="C15" s="15" t="s">
        <v>590</v>
      </c>
      <c r="D15" s="16">
        <v>2</v>
      </c>
      <c r="E15" s="15" t="s">
        <v>1860</v>
      </c>
      <c r="F15" s="15" t="s">
        <v>16</v>
      </c>
      <c r="G15" s="15" t="s">
        <v>1859</v>
      </c>
      <c r="H15" s="15" t="s">
        <v>1861</v>
      </c>
      <c r="I15" s="15" t="s">
        <v>1862</v>
      </c>
      <c r="J15" s="22">
        <v>84040</v>
      </c>
      <c r="K15" s="4">
        <v>2016</v>
      </c>
    </row>
    <row r="16" spans="1:12" x14ac:dyDescent="0.25">
      <c r="A16" s="15" t="s">
        <v>1863</v>
      </c>
      <c r="B16" s="15" t="s">
        <v>1864</v>
      </c>
      <c r="C16" s="15" t="s">
        <v>1865</v>
      </c>
      <c r="D16" s="16">
        <v>2</v>
      </c>
      <c r="E16" s="15" t="s">
        <v>1866</v>
      </c>
      <c r="F16" s="15" t="s">
        <v>16</v>
      </c>
      <c r="G16" s="15" t="s">
        <v>177</v>
      </c>
      <c r="H16" s="15" t="s">
        <v>1867</v>
      </c>
      <c r="I16" s="15" t="s">
        <v>1868</v>
      </c>
      <c r="J16" s="22">
        <v>53480</v>
      </c>
      <c r="K16" s="4">
        <v>2016</v>
      </c>
    </row>
    <row r="17" spans="1:11" x14ac:dyDescent="0.25">
      <c r="A17" s="11" t="s">
        <v>1869</v>
      </c>
      <c r="B17" s="11" t="s">
        <v>1870</v>
      </c>
      <c r="C17" s="11" t="s">
        <v>1871</v>
      </c>
      <c r="D17" s="14">
        <v>2</v>
      </c>
      <c r="E17" s="11" t="s">
        <v>1872</v>
      </c>
      <c r="F17" s="11" t="s">
        <v>16</v>
      </c>
      <c r="G17" s="11" t="s">
        <v>41</v>
      </c>
      <c r="H17" s="11" t="s">
        <v>1873</v>
      </c>
      <c r="I17" s="11" t="s">
        <v>1874</v>
      </c>
      <c r="J17" s="21">
        <v>38200</v>
      </c>
      <c r="K17" s="4">
        <v>2016</v>
      </c>
    </row>
    <row r="18" spans="1:11" x14ac:dyDescent="0.25">
      <c r="A18" s="11" t="s">
        <v>1875</v>
      </c>
      <c r="B18" s="11" t="s">
        <v>1876</v>
      </c>
      <c r="C18" s="11" t="s">
        <v>581</v>
      </c>
      <c r="D18" s="14">
        <v>2</v>
      </c>
      <c r="E18" s="11" t="s">
        <v>1877</v>
      </c>
      <c r="F18" s="11" t="s">
        <v>16</v>
      </c>
      <c r="G18" s="11" t="s">
        <v>88</v>
      </c>
      <c r="H18" s="11" t="s">
        <v>1878</v>
      </c>
      <c r="I18" s="11" t="s">
        <v>1879</v>
      </c>
      <c r="J18" s="21">
        <v>9550</v>
      </c>
      <c r="K18" s="4">
        <v>2016</v>
      </c>
    </row>
    <row r="19" spans="1:11" x14ac:dyDescent="0.25">
      <c r="A19" s="11" t="s">
        <v>1880</v>
      </c>
      <c r="B19" s="11" t="s">
        <v>1881</v>
      </c>
      <c r="C19" s="11" t="s">
        <v>1882</v>
      </c>
      <c r="D19" s="14">
        <v>1</v>
      </c>
      <c r="E19" s="11" t="s">
        <v>1884</v>
      </c>
      <c r="F19" s="11" t="s">
        <v>16</v>
      </c>
      <c r="G19" s="11" t="s">
        <v>1883</v>
      </c>
      <c r="H19" s="11" t="s">
        <v>1885</v>
      </c>
      <c r="I19" s="11" t="s">
        <v>1874</v>
      </c>
      <c r="J19" s="21">
        <v>30560</v>
      </c>
      <c r="K19" s="4">
        <v>2016</v>
      </c>
    </row>
    <row r="20" spans="1:11" x14ac:dyDescent="0.25">
      <c r="A20" s="12" t="s">
        <v>1886</v>
      </c>
      <c r="B20" s="12" t="s">
        <v>1887</v>
      </c>
      <c r="C20" s="12" t="s">
        <v>575</v>
      </c>
      <c r="D20" s="17">
        <v>2</v>
      </c>
      <c r="E20" s="12" t="s">
        <v>1319</v>
      </c>
      <c r="F20" s="12" t="s">
        <v>16</v>
      </c>
      <c r="G20" s="12" t="s">
        <v>21</v>
      </c>
      <c r="H20" s="12" t="s">
        <v>1888</v>
      </c>
      <c r="I20" s="12" t="s">
        <v>1889</v>
      </c>
      <c r="J20" s="23">
        <v>76400</v>
      </c>
      <c r="K20" s="4">
        <v>2016</v>
      </c>
    </row>
    <row r="21" spans="1:11" x14ac:dyDescent="0.25">
      <c r="A21" s="11" t="s">
        <v>1890</v>
      </c>
      <c r="B21" s="11" t="s">
        <v>1891</v>
      </c>
      <c r="C21" s="11" t="s">
        <v>594</v>
      </c>
      <c r="D21" s="14">
        <v>2</v>
      </c>
      <c r="E21" s="11" t="s">
        <v>1892</v>
      </c>
      <c r="F21" s="11" t="s">
        <v>16</v>
      </c>
      <c r="G21" s="11" t="s">
        <v>984</v>
      </c>
      <c r="H21" s="11" t="s">
        <v>1893</v>
      </c>
      <c r="I21" s="11" t="s">
        <v>1862</v>
      </c>
      <c r="J21" s="21">
        <v>17190</v>
      </c>
      <c r="K21" s="4">
        <v>2016</v>
      </c>
    </row>
    <row r="22" spans="1:11" x14ac:dyDescent="0.25">
      <c r="A22" s="11" t="s">
        <v>1894</v>
      </c>
      <c r="B22" s="11" t="s">
        <v>1895</v>
      </c>
      <c r="C22" s="11" t="s">
        <v>1896</v>
      </c>
      <c r="D22" s="14">
        <v>2</v>
      </c>
      <c r="E22" s="11" t="s">
        <v>1897</v>
      </c>
      <c r="F22" s="11" t="s">
        <v>16</v>
      </c>
      <c r="G22" s="11" t="s">
        <v>147</v>
      </c>
      <c r="H22" s="11" t="s">
        <v>1898</v>
      </c>
      <c r="I22" s="11" t="s">
        <v>1899</v>
      </c>
      <c r="J22" s="21">
        <v>53480</v>
      </c>
      <c r="K22" s="4">
        <v>2016</v>
      </c>
    </row>
    <row r="23" spans="1:11" x14ac:dyDescent="0.25">
      <c r="A23" s="11" t="s">
        <v>1900</v>
      </c>
      <c r="B23" s="11" t="s">
        <v>1901</v>
      </c>
      <c r="C23" s="11" t="s">
        <v>578</v>
      </c>
      <c r="D23" s="14">
        <v>2</v>
      </c>
      <c r="E23" s="11" t="s">
        <v>1902</v>
      </c>
      <c r="F23" s="11" t="s">
        <v>16</v>
      </c>
      <c r="G23" s="11" t="s">
        <v>1051</v>
      </c>
      <c r="H23" s="11" t="s">
        <v>1903</v>
      </c>
      <c r="I23" s="11" t="s">
        <v>1862</v>
      </c>
      <c r="J23" s="21">
        <v>61120</v>
      </c>
      <c r="K23" s="4">
        <v>2016</v>
      </c>
    </row>
    <row r="24" spans="1:11" x14ac:dyDescent="0.25">
      <c r="A24" s="11" t="s">
        <v>1904</v>
      </c>
      <c r="B24" s="11" t="s">
        <v>1905</v>
      </c>
      <c r="C24" s="11" t="s">
        <v>1906</v>
      </c>
      <c r="D24" s="14">
        <v>2</v>
      </c>
      <c r="E24" s="11" t="s">
        <v>1907</v>
      </c>
      <c r="F24" s="11" t="s">
        <v>16</v>
      </c>
      <c r="G24" s="11" t="s">
        <v>320</v>
      </c>
      <c r="H24" s="11" t="s">
        <v>1908</v>
      </c>
      <c r="I24" s="11" t="s">
        <v>1868</v>
      </c>
      <c r="J24" s="21">
        <v>22920</v>
      </c>
      <c r="K24" s="4">
        <v>2016</v>
      </c>
    </row>
    <row r="25" spans="1:11" x14ac:dyDescent="0.25">
      <c r="A25" s="15" t="s">
        <v>1909</v>
      </c>
      <c r="B25" s="15" t="s">
        <v>1910</v>
      </c>
      <c r="C25" s="15" t="s">
        <v>1911</v>
      </c>
      <c r="D25" s="16">
        <v>2</v>
      </c>
      <c r="E25" s="15" t="s">
        <v>1912</v>
      </c>
      <c r="F25" s="15" t="s">
        <v>169</v>
      </c>
      <c r="G25" s="15" t="s">
        <v>208</v>
      </c>
      <c r="H25" s="15" t="s">
        <v>1913</v>
      </c>
      <c r="I25" s="15" t="s">
        <v>1914</v>
      </c>
      <c r="J25" s="22">
        <v>19100</v>
      </c>
      <c r="K25" s="4">
        <v>2016</v>
      </c>
    </row>
    <row r="26" spans="1:11" x14ac:dyDescent="0.25">
      <c r="A26" s="15" t="s">
        <v>1915</v>
      </c>
      <c r="B26" s="15" t="s">
        <v>1916</v>
      </c>
      <c r="C26" s="15" t="s">
        <v>1917</v>
      </c>
      <c r="D26" s="16">
        <v>1</v>
      </c>
      <c r="E26" s="15" t="s">
        <v>1918</v>
      </c>
      <c r="F26" s="15" t="s">
        <v>16</v>
      </c>
      <c r="G26" s="15" t="s">
        <v>1106</v>
      </c>
      <c r="H26" s="15" t="s">
        <v>1919</v>
      </c>
      <c r="I26" s="15" t="s">
        <v>1920</v>
      </c>
      <c r="J26" s="22">
        <v>38200</v>
      </c>
      <c r="K26" s="4">
        <v>2016</v>
      </c>
    </row>
    <row r="27" spans="1:11" x14ac:dyDescent="0.25">
      <c r="A27" s="11" t="s">
        <v>1921</v>
      </c>
      <c r="B27" s="11" t="s">
        <v>1922</v>
      </c>
      <c r="C27" s="11" t="s">
        <v>1923</v>
      </c>
      <c r="D27" s="14">
        <v>2</v>
      </c>
      <c r="E27" s="11" t="s">
        <v>1924</v>
      </c>
      <c r="F27" s="11" t="s">
        <v>16</v>
      </c>
      <c r="G27" s="11" t="s">
        <v>153</v>
      </c>
      <c r="H27" s="11" t="s">
        <v>1925</v>
      </c>
      <c r="I27" s="11" t="s">
        <v>1926</v>
      </c>
      <c r="J27" s="21">
        <v>61120</v>
      </c>
      <c r="K27" s="4">
        <v>2016</v>
      </c>
    </row>
    <row r="28" spans="1:11" x14ac:dyDescent="0.25">
      <c r="A28" s="11" t="s">
        <v>1927</v>
      </c>
      <c r="B28" s="11" t="s">
        <v>1928</v>
      </c>
      <c r="C28" s="11" t="s">
        <v>1929</v>
      </c>
      <c r="D28" s="14">
        <v>2</v>
      </c>
      <c r="E28" s="11" t="s">
        <v>1930</v>
      </c>
      <c r="F28" s="11" t="s">
        <v>51</v>
      </c>
      <c r="G28" s="11" t="s">
        <v>27</v>
      </c>
      <c r="H28" s="11" t="s">
        <v>1931</v>
      </c>
      <c r="I28" s="11" t="s">
        <v>1932</v>
      </c>
      <c r="J28" s="21">
        <v>61120</v>
      </c>
      <c r="K28" s="4">
        <v>2016</v>
      </c>
    </row>
    <row r="29" spans="1:11" x14ac:dyDescent="0.25">
      <c r="A29" s="11" t="s">
        <v>1933</v>
      </c>
      <c r="B29" s="11" t="s">
        <v>1934</v>
      </c>
      <c r="C29" s="11" t="s">
        <v>1935</v>
      </c>
      <c r="D29" s="14">
        <v>2</v>
      </c>
      <c r="E29" s="11" t="s">
        <v>1936</v>
      </c>
      <c r="F29" s="11" t="s">
        <v>16</v>
      </c>
      <c r="G29" s="11" t="s">
        <v>148</v>
      </c>
      <c r="H29" s="11" t="s">
        <v>1937</v>
      </c>
      <c r="I29" s="11" t="s">
        <v>1889</v>
      </c>
      <c r="J29" s="21">
        <v>30560</v>
      </c>
      <c r="K29" s="4">
        <v>2016</v>
      </c>
    </row>
    <row r="30" spans="1:11" x14ac:dyDescent="0.25">
      <c r="A30" s="11" t="s">
        <v>1938</v>
      </c>
      <c r="B30" s="11" t="s">
        <v>1939</v>
      </c>
      <c r="C30" s="11" t="s">
        <v>584</v>
      </c>
      <c r="D30" s="14">
        <v>2</v>
      </c>
      <c r="E30" s="11" t="s">
        <v>1940</v>
      </c>
      <c r="F30" s="11" t="s">
        <v>91</v>
      </c>
      <c r="G30" s="11" t="s">
        <v>182</v>
      </c>
      <c r="H30" s="11" t="s">
        <v>1941</v>
      </c>
      <c r="I30" s="11" t="s">
        <v>1889</v>
      </c>
      <c r="J30" s="21">
        <v>9550</v>
      </c>
      <c r="K30" s="4">
        <v>2016</v>
      </c>
    </row>
    <row r="31" spans="1:11" x14ac:dyDescent="0.25">
      <c r="A31" s="11" t="s">
        <v>1942</v>
      </c>
      <c r="B31" s="11" t="s">
        <v>1943</v>
      </c>
      <c r="C31" s="11" t="s">
        <v>585</v>
      </c>
      <c r="D31" s="14">
        <v>2</v>
      </c>
      <c r="E31" s="11" t="s">
        <v>1944</v>
      </c>
      <c r="F31" s="11" t="s">
        <v>16</v>
      </c>
      <c r="G31" s="11" t="s">
        <v>153</v>
      </c>
      <c r="H31" s="11" t="s">
        <v>1945</v>
      </c>
      <c r="I31" s="11" t="s">
        <v>1946</v>
      </c>
      <c r="J31" s="21">
        <v>7640</v>
      </c>
      <c r="K31" s="4">
        <v>2016</v>
      </c>
    </row>
    <row r="32" spans="1:11" x14ac:dyDescent="0.25">
      <c r="A32" s="11" t="s">
        <v>1947</v>
      </c>
      <c r="B32" s="11" t="s">
        <v>1948</v>
      </c>
      <c r="C32" s="11" t="s">
        <v>1949</v>
      </c>
      <c r="D32" s="14">
        <v>2</v>
      </c>
      <c r="E32" s="11" t="s">
        <v>1950</v>
      </c>
      <c r="F32" s="11" t="s">
        <v>16</v>
      </c>
      <c r="G32" s="11" t="s">
        <v>1222</v>
      </c>
      <c r="H32" s="11" t="s">
        <v>1951</v>
      </c>
      <c r="I32" s="11" t="s">
        <v>1914</v>
      </c>
      <c r="J32" s="21">
        <v>61120</v>
      </c>
      <c r="K32" s="4">
        <v>2016</v>
      </c>
    </row>
    <row r="33" spans="1:11" x14ac:dyDescent="0.25">
      <c r="A33" s="11" t="s">
        <v>1952</v>
      </c>
      <c r="B33" s="11" t="s">
        <v>1953</v>
      </c>
      <c r="C33" s="11" t="s">
        <v>583</v>
      </c>
      <c r="D33" s="14">
        <v>2</v>
      </c>
      <c r="E33" s="11" t="s">
        <v>1954</v>
      </c>
      <c r="F33" s="11" t="s">
        <v>16</v>
      </c>
      <c r="G33" s="11" t="s">
        <v>989</v>
      </c>
      <c r="H33" s="11" t="s">
        <v>1955</v>
      </c>
      <c r="I33" s="11" t="s">
        <v>1889</v>
      </c>
      <c r="J33" s="21">
        <v>22920</v>
      </c>
      <c r="K33" s="4">
        <v>2016</v>
      </c>
    </row>
    <row r="34" spans="1:11" x14ac:dyDescent="0.25">
      <c r="A34" s="11" t="s">
        <v>1956</v>
      </c>
      <c r="B34" s="11" t="s">
        <v>1957</v>
      </c>
      <c r="C34" s="11" t="s">
        <v>1958</v>
      </c>
      <c r="D34" s="14">
        <v>2</v>
      </c>
      <c r="E34" s="11" t="s">
        <v>1959</v>
      </c>
      <c r="F34" s="11" t="s">
        <v>16</v>
      </c>
      <c r="G34" s="11" t="s">
        <v>153</v>
      </c>
      <c r="H34" s="11" t="s">
        <v>1960</v>
      </c>
      <c r="I34" s="11" t="s">
        <v>1961</v>
      </c>
      <c r="J34" s="21">
        <v>22920</v>
      </c>
      <c r="K34" s="4">
        <v>2016</v>
      </c>
    </row>
    <row r="35" spans="1:11" x14ac:dyDescent="0.25">
      <c r="A35" s="15" t="s">
        <v>1962</v>
      </c>
      <c r="B35" s="15" t="s">
        <v>1963</v>
      </c>
      <c r="C35" s="15" t="s">
        <v>822</v>
      </c>
      <c r="D35" s="16">
        <v>2</v>
      </c>
      <c r="E35" s="15" t="s">
        <v>1964</v>
      </c>
      <c r="F35" s="15" t="s">
        <v>16</v>
      </c>
      <c r="G35" s="15" t="s">
        <v>419</v>
      </c>
      <c r="H35" s="15" t="s">
        <v>1965</v>
      </c>
      <c r="I35" s="15" t="s">
        <v>1966</v>
      </c>
      <c r="J35" s="22">
        <v>76400</v>
      </c>
      <c r="K35" s="4">
        <v>2016</v>
      </c>
    </row>
    <row r="36" spans="1:11" x14ac:dyDescent="0.25">
      <c r="A36" s="15" t="s">
        <v>1967</v>
      </c>
      <c r="B36" s="15" t="s">
        <v>1968</v>
      </c>
      <c r="C36" s="15" t="s">
        <v>1969</v>
      </c>
      <c r="D36" s="16">
        <v>2</v>
      </c>
      <c r="E36" s="15" t="s">
        <v>1970</v>
      </c>
      <c r="F36" s="15" t="s">
        <v>16</v>
      </c>
      <c r="G36" s="15" t="s">
        <v>460</v>
      </c>
      <c r="H36" s="15" t="s">
        <v>1971</v>
      </c>
      <c r="I36" s="15" t="s">
        <v>1966</v>
      </c>
      <c r="J36" s="22">
        <v>76400</v>
      </c>
      <c r="K36" s="4">
        <v>2016</v>
      </c>
    </row>
    <row r="37" spans="1:11" x14ac:dyDescent="0.25">
      <c r="A37" s="11" t="s">
        <v>1972</v>
      </c>
      <c r="B37" s="11" t="s">
        <v>1973</v>
      </c>
      <c r="C37" s="11" t="s">
        <v>574</v>
      </c>
      <c r="D37" s="14">
        <v>1</v>
      </c>
      <c r="E37" s="11" t="s">
        <v>1974</v>
      </c>
      <c r="F37" s="11" t="s">
        <v>16</v>
      </c>
      <c r="G37" s="11" t="s">
        <v>1132</v>
      </c>
      <c r="H37" s="11" t="s">
        <v>1946</v>
      </c>
      <c r="I37" s="11" t="s">
        <v>1975</v>
      </c>
      <c r="J37" s="21">
        <v>19100</v>
      </c>
      <c r="K37" s="4">
        <v>2016</v>
      </c>
    </row>
    <row r="38" spans="1:11" x14ac:dyDescent="0.25">
      <c r="A38" s="11" t="s">
        <v>1976</v>
      </c>
      <c r="B38" s="11" t="s">
        <v>1977</v>
      </c>
      <c r="C38" s="11" t="s">
        <v>820</v>
      </c>
      <c r="D38" s="14">
        <v>2</v>
      </c>
      <c r="E38" s="11" t="s">
        <v>1978</v>
      </c>
      <c r="F38" s="11" t="s">
        <v>16</v>
      </c>
      <c r="G38" s="11" t="s">
        <v>77</v>
      </c>
      <c r="H38" s="11" t="s">
        <v>1979</v>
      </c>
      <c r="I38" s="11" t="s">
        <v>1966</v>
      </c>
      <c r="J38" s="21">
        <v>68760</v>
      </c>
      <c r="K38" s="4">
        <v>2016</v>
      </c>
    </row>
    <row r="39" spans="1:11" x14ac:dyDescent="0.25">
      <c r="A39" s="11" t="s">
        <v>1980</v>
      </c>
      <c r="B39" s="11" t="s">
        <v>1981</v>
      </c>
      <c r="C39" s="11" t="s">
        <v>1982</v>
      </c>
      <c r="D39" s="14">
        <v>2</v>
      </c>
      <c r="E39" s="11" t="s">
        <v>1983</v>
      </c>
      <c r="F39" s="11" t="s">
        <v>16</v>
      </c>
      <c r="G39" s="11" t="s">
        <v>17</v>
      </c>
      <c r="H39" s="11" t="s">
        <v>1984</v>
      </c>
      <c r="I39" s="11" t="s">
        <v>1966</v>
      </c>
      <c r="J39" s="21">
        <v>117440</v>
      </c>
      <c r="K39" s="4">
        <v>2016</v>
      </c>
    </row>
    <row r="40" spans="1:11" x14ac:dyDescent="0.25">
      <c r="A40" s="11" t="s">
        <v>1985</v>
      </c>
      <c r="B40" s="11" t="s">
        <v>1986</v>
      </c>
      <c r="C40" s="11" t="s">
        <v>1987</v>
      </c>
      <c r="D40" s="14">
        <v>2</v>
      </c>
      <c r="E40" s="11" t="s">
        <v>1988</v>
      </c>
      <c r="F40" s="11" t="s">
        <v>16</v>
      </c>
      <c r="G40" s="11" t="s">
        <v>1011</v>
      </c>
      <c r="H40" s="11" t="s">
        <v>1989</v>
      </c>
      <c r="I40" s="11" t="s">
        <v>1975</v>
      </c>
      <c r="J40" s="21">
        <v>61120</v>
      </c>
      <c r="K40" s="4">
        <v>2016</v>
      </c>
    </row>
    <row r="41" spans="1:11" x14ac:dyDescent="0.25">
      <c r="A41" s="18" t="s">
        <v>1990</v>
      </c>
      <c r="B41" s="18" t="s">
        <v>1991</v>
      </c>
      <c r="C41" s="18" t="s">
        <v>1992</v>
      </c>
      <c r="D41" s="19">
        <v>1</v>
      </c>
      <c r="E41" s="18" t="s">
        <v>1993</v>
      </c>
      <c r="F41" s="18" t="s">
        <v>16</v>
      </c>
      <c r="G41" s="18" t="s">
        <v>67</v>
      </c>
      <c r="H41" s="18" t="s">
        <v>1994</v>
      </c>
      <c r="I41" s="18" t="s">
        <v>1995</v>
      </c>
      <c r="J41" s="20">
        <v>53840</v>
      </c>
      <c r="K41" s="4">
        <v>2016</v>
      </c>
    </row>
    <row r="42" spans="1:11" x14ac:dyDescent="0.25">
      <c r="A42" s="11" t="s">
        <v>1836</v>
      </c>
      <c r="B42" s="11" t="s">
        <v>1837</v>
      </c>
      <c r="C42" s="11" t="s">
        <v>592</v>
      </c>
      <c r="D42" s="14">
        <v>1</v>
      </c>
      <c r="E42" s="11" t="s">
        <v>1838</v>
      </c>
      <c r="F42" s="11" t="s">
        <v>16</v>
      </c>
      <c r="G42" s="11" t="s">
        <v>1011</v>
      </c>
      <c r="H42" s="11" t="s">
        <v>1996</v>
      </c>
      <c r="I42" s="11" t="s">
        <v>1997</v>
      </c>
      <c r="J42" s="21">
        <v>30560</v>
      </c>
      <c r="K42" s="4">
        <v>2016</v>
      </c>
    </row>
    <row r="43" spans="1:11" x14ac:dyDescent="0.25">
      <c r="A43" s="24" t="s">
        <v>1998</v>
      </c>
      <c r="B43" s="24" t="s">
        <v>1999</v>
      </c>
      <c r="C43" s="24" t="s">
        <v>595</v>
      </c>
      <c r="D43" s="25">
        <v>2</v>
      </c>
      <c r="E43" s="24" t="s">
        <v>2000</v>
      </c>
      <c r="F43" s="24" t="s">
        <v>16</v>
      </c>
      <c r="G43" s="24" t="s">
        <v>76</v>
      </c>
      <c r="H43" s="24" t="s">
        <v>2001</v>
      </c>
      <c r="I43" s="24" t="s">
        <v>2002</v>
      </c>
      <c r="J43" s="26">
        <v>68760</v>
      </c>
      <c r="K43" s="4">
        <v>2016</v>
      </c>
    </row>
    <row r="44" spans="1:11" x14ac:dyDescent="0.25">
      <c r="A44" s="24" t="s">
        <v>2003</v>
      </c>
      <c r="B44" s="24" t="s">
        <v>2004</v>
      </c>
      <c r="C44" s="24" t="s">
        <v>2005</v>
      </c>
      <c r="D44" s="25">
        <v>2</v>
      </c>
      <c r="E44" s="24" t="s">
        <v>2006</v>
      </c>
      <c r="F44" s="24" t="s">
        <v>16</v>
      </c>
      <c r="G44" s="24" t="s">
        <v>991</v>
      </c>
      <c r="H44" s="24" t="s">
        <v>2007</v>
      </c>
      <c r="I44" s="24" t="s">
        <v>2008</v>
      </c>
      <c r="J44" s="26">
        <v>76400</v>
      </c>
      <c r="K44" s="4">
        <v>2016</v>
      </c>
    </row>
    <row r="45" spans="1:11" x14ac:dyDescent="0.25">
      <c r="A45" s="24" t="s">
        <v>2009</v>
      </c>
      <c r="B45" s="24" t="s">
        <v>2010</v>
      </c>
      <c r="C45" s="24" t="s">
        <v>1120</v>
      </c>
      <c r="D45" s="25">
        <v>2</v>
      </c>
      <c r="E45" s="24" t="s">
        <v>2011</v>
      </c>
      <c r="F45" s="24" t="s">
        <v>16</v>
      </c>
      <c r="G45" s="24" t="s">
        <v>745</v>
      </c>
      <c r="H45" s="24" t="s">
        <v>2012</v>
      </c>
      <c r="I45" s="24" t="s">
        <v>2013</v>
      </c>
      <c r="J45" s="26">
        <v>76400</v>
      </c>
      <c r="K45" s="4">
        <v>2016</v>
      </c>
    </row>
    <row r="46" spans="1:11" x14ac:dyDescent="0.25">
      <c r="A46" s="24" t="s">
        <v>2014</v>
      </c>
      <c r="B46" s="24" t="s">
        <v>2015</v>
      </c>
      <c r="C46" s="24" t="s">
        <v>2016</v>
      </c>
      <c r="D46" s="25">
        <v>2</v>
      </c>
      <c r="E46" s="24" t="s">
        <v>2017</v>
      </c>
      <c r="F46" s="24" t="s">
        <v>16</v>
      </c>
      <c r="G46" s="24" t="s">
        <v>88</v>
      </c>
      <c r="H46" s="24" t="s">
        <v>2018</v>
      </c>
      <c r="I46" s="24" t="s">
        <v>2002</v>
      </c>
      <c r="J46" s="26">
        <v>9550</v>
      </c>
      <c r="K46" s="4">
        <v>2016</v>
      </c>
    </row>
    <row r="47" spans="1:11" x14ac:dyDescent="0.25">
      <c r="A47" s="24" t="s">
        <v>2019</v>
      </c>
      <c r="B47" s="24" t="s">
        <v>2020</v>
      </c>
      <c r="C47" s="24" t="s">
        <v>2021</v>
      </c>
      <c r="D47" s="25">
        <v>1</v>
      </c>
      <c r="E47" s="24" t="s">
        <v>2022</v>
      </c>
      <c r="F47" s="24" t="s">
        <v>454</v>
      </c>
      <c r="G47" s="24" t="s">
        <v>21</v>
      </c>
      <c r="H47" s="24" t="s">
        <v>2023</v>
      </c>
      <c r="I47" s="24" t="s">
        <v>2024</v>
      </c>
      <c r="J47" s="26">
        <v>86400</v>
      </c>
      <c r="K47" s="4">
        <v>2016</v>
      </c>
    </row>
    <row r="48" spans="1:11" x14ac:dyDescent="0.25">
      <c r="A48" s="24" t="s">
        <v>2025</v>
      </c>
      <c r="B48" s="24" t="s">
        <v>1986</v>
      </c>
      <c r="C48" s="24" t="s">
        <v>1231</v>
      </c>
      <c r="D48" s="25">
        <v>2</v>
      </c>
      <c r="E48" s="24" t="s">
        <v>1232</v>
      </c>
      <c r="F48" s="24" t="s">
        <v>16</v>
      </c>
      <c r="G48" s="24" t="s">
        <v>1039</v>
      </c>
      <c r="H48" s="24" t="s">
        <v>2026</v>
      </c>
      <c r="I48" s="24" t="s">
        <v>2027</v>
      </c>
      <c r="J48" s="26">
        <v>45840</v>
      </c>
      <c r="K48" s="4">
        <v>2016</v>
      </c>
    </row>
    <row r="49" spans="1:11" x14ac:dyDescent="0.25">
      <c r="A49" s="24" t="s">
        <v>1967</v>
      </c>
      <c r="B49" s="24" t="s">
        <v>1968</v>
      </c>
      <c r="C49" s="24" t="s">
        <v>1969</v>
      </c>
      <c r="D49" s="25">
        <v>2</v>
      </c>
      <c r="E49" s="24" t="s">
        <v>1970</v>
      </c>
      <c r="F49" s="24" t="s">
        <v>16</v>
      </c>
      <c r="G49" s="24" t="s">
        <v>460</v>
      </c>
      <c r="H49" s="24" t="s">
        <v>2028</v>
      </c>
      <c r="I49" s="24" t="s">
        <v>2029</v>
      </c>
      <c r="J49" s="26">
        <v>76400</v>
      </c>
      <c r="K49" s="4">
        <v>2016</v>
      </c>
    </row>
    <row r="50" spans="1:11" x14ac:dyDescent="0.25">
      <c r="A50" s="24" t="s">
        <v>1980</v>
      </c>
      <c r="B50" s="24" t="s">
        <v>1981</v>
      </c>
      <c r="C50" s="24" t="s">
        <v>1982</v>
      </c>
      <c r="D50" s="25">
        <v>2</v>
      </c>
      <c r="E50" s="24" t="s">
        <v>1983</v>
      </c>
      <c r="F50" s="24" t="s">
        <v>16</v>
      </c>
      <c r="G50" s="24" t="s">
        <v>17</v>
      </c>
      <c r="H50" s="24" t="s">
        <v>2030</v>
      </c>
      <c r="I50" s="24" t="s">
        <v>2031</v>
      </c>
      <c r="J50" s="26">
        <v>163280</v>
      </c>
      <c r="K50" s="4">
        <v>2016</v>
      </c>
    </row>
    <row r="51" spans="1:11" x14ac:dyDescent="0.25">
      <c r="A51" s="24" t="s">
        <v>2032</v>
      </c>
      <c r="B51" s="24" t="s">
        <v>2033</v>
      </c>
      <c r="C51" s="24" t="s">
        <v>577</v>
      </c>
      <c r="D51" s="25">
        <v>2</v>
      </c>
      <c r="E51" s="24" t="s">
        <v>2034</v>
      </c>
      <c r="F51" s="24" t="s">
        <v>16</v>
      </c>
      <c r="G51" s="24" t="s">
        <v>67</v>
      </c>
      <c r="H51" s="24" t="s">
        <v>2035</v>
      </c>
      <c r="I51" s="24" t="s">
        <v>2029</v>
      </c>
      <c r="J51" s="26">
        <v>68760</v>
      </c>
      <c r="K51" s="4">
        <v>2016</v>
      </c>
    </row>
    <row r="52" spans="1:11" x14ac:dyDescent="0.25">
      <c r="A52" s="24" t="s">
        <v>2036</v>
      </c>
      <c r="B52" s="24" t="s">
        <v>2037</v>
      </c>
      <c r="C52" s="24" t="s">
        <v>2038</v>
      </c>
      <c r="D52" s="25">
        <v>1</v>
      </c>
      <c r="E52" s="24" t="s">
        <v>2040</v>
      </c>
      <c r="F52" s="24" t="s">
        <v>16</v>
      </c>
      <c r="G52" s="24" t="s">
        <v>2039</v>
      </c>
      <c r="H52" s="24" t="s">
        <v>2041</v>
      </c>
      <c r="I52" s="24" t="s">
        <v>2042</v>
      </c>
      <c r="J52" s="26">
        <v>19100</v>
      </c>
      <c r="K52" s="4">
        <v>2016</v>
      </c>
    </row>
    <row r="53" spans="1:11" x14ac:dyDescent="0.25">
      <c r="A53" s="24" t="s">
        <v>2043</v>
      </c>
      <c r="B53" s="24" t="s">
        <v>2044</v>
      </c>
      <c r="C53" s="24" t="s">
        <v>2045</v>
      </c>
      <c r="D53" s="25">
        <v>2</v>
      </c>
      <c r="E53" s="24" t="s">
        <v>2046</v>
      </c>
      <c r="F53" s="24" t="s">
        <v>51</v>
      </c>
      <c r="G53" s="24" t="s">
        <v>27</v>
      </c>
      <c r="H53" s="24" t="s">
        <v>2047</v>
      </c>
      <c r="I53" s="24" t="s">
        <v>2029</v>
      </c>
      <c r="J53" s="26">
        <v>9550</v>
      </c>
      <c r="K53" s="4">
        <v>2016</v>
      </c>
    </row>
    <row r="54" spans="1:11" x14ac:dyDescent="0.25">
      <c r="A54" s="24" t="s">
        <v>2048</v>
      </c>
      <c r="B54" s="24" t="s">
        <v>2049</v>
      </c>
      <c r="C54" s="24" t="s">
        <v>819</v>
      </c>
      <c r="D54" s="25">
        <v>2</v>
      </c>
      <c r="E54" s="24" t="s">
        <v>2050</v>
      </c>
      <c r="F54" s="24" t="s">
        <v>16</v>
      </c>
      <c r="G54" s="24" t="s">
        <v>76</v>
      </c>
      <c r="H54" s="24" t="s">
        <v>2051</v>
      </c>
      <c r="I54" s="24" t="s">
        <v>2052</v>
      </c>
      <c r="J54" s="26">
        <v>13370</v>
      </c>
      <c r="K54" s="4">
        <v>2016</v>
      </c>
    </row>
    <row r="55" spans="1:11" x14ac:dyDescent="0.25">
      <c r="A55" s="24" t="s">
        <v>2053</v>
      </c>
      <c r="B55" s="24" t="s">
        <v>2054</v>
      </c>
      <c r="C55" s="24" t="s">
        <v>2055</v>
      </c>
      <c r="D55" s="25">
        <v>1</v>
      </c>
      <c r="E55" s="24" t="s">
        <v>2056</v>
      </c>
      <c r="F55" s="24" t="s">
        <v>16</v>
      </c>
      <c r="G55" s="24" t="s">
        <v>1164</v>
      </c>
      <c r="H55" s="24" t="s">
        <v>2057</v>
      </c>
      <c r="I55" s="24" t="s">
        <v>2058</v>
      </c>
      <c r="J55" s="26">
        <v>5730</v>
      </c>
      <c r="K55" s="4">
        <v>2016</v>
      </c>
    </row>
    <row r="56" spans="1:11" x14ac:dyDescent="0.25">
      <c r="A56" s="24" t="s">
        <v>2059</v>
      </c>
      <c r="B56" s="24" t="s">
        <v>2060</v>
      </c>
      <c r="C56" s="24" t="s">
        <v>2061</v>
      </c>
      <c r="D56" s="25">
        <v>2</v>
      </c>
      <c r="E56" s="24" t="s">
        <v>2062</v>
      </c>
      <c r="F56" s="24" t="s">
        <v>16</v>
      </c>
      <c r="G56" s="24" t="s">
        <v>21</v>
      </c>
      <c r="H56" s="24" t="s">
        <v>2063</v>
      </c>
      <c r="I56" s="24" t="s">
        <v>2042</v>
      </c>
      <c r="J56" s="26">
        <v>9550</v>
      </c>
      <c r="K56" s="4">
        <v>2016</v>
      </c>
    </row>
    <row r="57" spans="1:11" x14ac:dyDescent="0.25">
      <c r="A57" s="24" t="s">
        <v>1980</v>
      </c>
      <c r="B57" s="24" t="s">
        <v>1981</v>
      </c>
      <c r="C57" s="24" t="s">
        <v>1982</v>
      </c>
      <c r="D57" s="25">
        <v>2</v>
      </c>
      <c r="E57" s="24" t="s">
        <v>1983</v>
      </c>
      <c r="F57" s="24" t="s">
        <v>16</v>
      </c>
      <c r="G57" s="24" t="s">
        <v>17</v>
      </c>
      <c r="H57" s="24" t="s">
        <v>2064</v>
      </c>
      <c r="I57" s="24" t="s">
        <v>2065</v>
      </c>
      <c r="J57" s="26">
        <v>38200</v>
      </c>
      <c r="K57" s="4">
        <v>2016</v>
      </c>
    </row>
    <row r="58" spans="1:11" x14ac:dyDescent="0.25">
      <c r="A58" s="24" t="s">
        <v>2066</v>
      </c>
      <c r="B58" s="24" t="s">
        <v>2067</v>
      </c>
      <c r="C58" s="24" t="s">
        <v>593</v>
      </c>
      <c r="D58" s="25">
        <v>2</v>
      </c>
      <c r="E58" s="24" t="s">
        <v>2068</v>
      </c>
      <c r="F58" s="24" t="s">
        <v>16</v>
      </c>
      <c r="G58" s="24" t="s">
        <v>177</v>
      </c>
      <c r="H58" s="24" t="s">
        <v>2069</v>
      </c>
      <c r="I58" s="24" t="s">
        <v>2070</v>
      </c>
      <c r="J58" s="26">
        <v>15280</v>
      </c>
      <c r="K58" s="4">
        <v>2016</v>
      </c>
    </row>
    <row r="59" spans="1:11" x14ac:dyDescent="0.25">
      <c r="A59" s="24" t="s">
        <v>2071</v>
      </c>
      <c r="B59" s="24" t="s">
        <v>2072</v>
      </c>
      <c r="C59" s="24" t="s">
        <v>588</v>
      </c>
      <c r="D59" s="25">
        <v>2</v>
      </c>
      <c r="E59" s="24" t="s">
        <v>1209</v>
      </c>
      <c r="F59" s="24" t="s">
        <v>16</v>
      </c>
      <c r="G59" s="24" t="s">
        <v>991</v>
      </c>
      <c r="H59" s="24" t="s">
        <v>2073</v>
      </c>
      <c r="I59" s="24" t="s">
        <v>2052</v>
      </c>
      <c r="J59" s="26">
        <v>9550</v>
      </c>
      <c r="K59" s="4">
        <v>2016</v>
      </c>
    </row>
    <row r="60" spans="1:11" x14ac:dyDescent="0.25">
      <c r="A60" s="24" t="s">
        <v>2074</v>
      </c>
      <c r="B60" s="24" t="s">
        <v>2075</v>
      </c>
      <c r="C60" s="24" t="s">
        <v>587</v>
      </c>
      <c r="D60" s="25">
        <v>2</v>
      </c>
      <c r="E60" s="24" t="s">
        <v>2076</v>
      </c>
      <c r="F60" s="24" t="s">
        <v>16</v>
      </c>
      <c r="G60" s="24" t="s">
        <v>1039</v>
      </c>
      <c r="H60" s="24" t="s">
        <v>2077</v>
      </c>
      <c r="I60" s="24" t="s">
        <v>2052</v>
      </c>
      <c r="J60" s="26">
        <v>38200</v>
      </c>
      <c r="K60" s="4">
        <v>2016</v>
      </c>
    </row>
    <row r="61" spans="1:11" x14ac:dyDescent="0.25">
      <c r="A61" s="24" t="s">
        <v>2078</v>
      </c>
      <c r="B61" s="24" t="s">
        <v>2079</v>
      </c>
      <c r="C61" s="24" t="s">
        <v>589</v>
      </c>
      <c r="D61" s="25">
        <v>1</v>
      </c>
      <c r="E61" s="24" t="s">
        <v>2080</v>
      </c>
      <c r="F61" s="24" t="s">
        <v>16</v>
      </c>
      <c r="G61" s="24" t="s">
        <v>988</v>
      </c>
      <c r="H61" s="24" t="s">
        <v>2081</v>
      </c>
      <c r="I61" s="24" t="s">
        <v>2082</v>
      </c>
      <c r="J61" s="26">
        <v>53480</v>
      </c>
      <c r="K61" s="4">
        <v>2016</v>
      </c>
    </row>
    <row r="62" spans="1:11" x14ac:dyDescent="0.25">
      <c r="A62" s="24" t="s">
        <v>2083</v>
      </c>
      <c r="B62" s="24" t="s">
        <v>2084</v>
      </c>
      <c r="C62" s="24" t="s">
        <v>580</v>
      </c>
      <c r="D62" s="25">
        <v>2</v>
      </c>
      <c r="E62" s="24" t="s">
        <v>2085</v>
      </c>
      <c r="F62" s="24" t="s">
        <v>16</v>
      </c>
      <c r="G62" s="24" t="s">
        <v>458</v>
      </c>
      <c r="H62" s="24" t="s">
        <v>2086</v>
      </c>
      <c r="I62" s="24" t="s">
        <v>2070</v>
      </c>
      <c r="J62" s="26">
        <v>9550</v>
      </c>
      <c r="K62" s="4">
        <v>2016</v>
      </c>
    </row>
    <row r="63" spans="1:11" x14ac:dyDescent="0.25">
      <c r="A63" s="24" t="s">
        <v>2036</v>
      </c>
      <c r="B63" s="24" t="s">
        <v>2037</v>
      </c>
      <c r="C63" s="24" t="s">
        <v>2038</v>
      </c>
      <c r="D63" s="25">
        <v>1</v>
      </c>
      <c r="E63" s="24" t="s">
        <v>2040</v>
      </c>
      <c r="F63" s="24" t="s">
        <v>16</v>
      </c>
      <c r="G63" s="24" t="s">
        <v>2039</v>
      </c>
      <c r="H63" s="24" t="s">
        <v>2087</v>
      </c>
      <c r="I63" s="24" t="s">
        <v>2088</v>
      </c>
      <c r="J63" s="26">
        <v>29510</v>
      </c>
      <c r="K63" s="4">
        <v>2016</v>
      </c>
    </row>
    <row r="64" spans="1:11" x14ac:dyDescent="0.25">
      <c r="A64" s="24" t="s">
        <v>2009</v>
      </c>
      <c r="B64" s="24" t="s">
        <v>2010</v>
      </c>
      <c r="C64" s="24" t="s">
        <v>1120</v>
      </c>
      <c r="D64" s="25">
        <v>2</v>
      </c>
      <c r="E64" s="24" t="s">
        <v>2011</v>
      </c>
      <c r="F64" s="24" t="s">
        <v>16</v>
      </c>
      <c r="G64" s="24" t="s">
        <v>745</v>
      </c>
      <c r="H64" s="24" t="s">
        <v>2089</v>
      </c>
      <c r="I64" s="24" t="s">
        <v>2065</v>
      </c>
      <c r="J64" s="26">
        <v>68760</v>
      </c>
      <c r="K64" s="4">
        <v>2016</v>
      </c>
    </row>
    <row r="65" spans="1:11" x14ac:dyDescent="0.25">
      <c r="A65" s="24" t="s">
        <v>2090</v>
      </c>
      <c r="B65" s="24" t="s">
        <v>2091</v>
      </c>
      <c r="C65" s="24" t="s">
        <v>2092</v>
      </c>
      <c r="D65" s="25">
        <v>2</v>
      </c>
      <c r="E65" s="24" t="s">
        <v>2093</v>
      </c>
      <c r="F65" s="24" t="s">
        <v>51</v>
      </c>
      <c r="G65" s="24" t="s">
        <v>1118</v>
      </c>
      <c r="H65" s="24" t="s">
        <v>2094</v>
      </c>
      <c r="I65" s="24" t="s">
        <v>2065</v>
      </c>
      <c r="J65" s="26">
        <v>68760</v>
      </c>
      <c r="K65" s="4">
        <v>2016</v>
      </c>
    </row>
    <row r="66" spans="1:11" x14ac:dyDescent="0.25">
      <c r="A66" s="24" t="s">
        <v>2095</v>
      </c>
      <c r="B66" s="24" t="s">
        <v>2096</v>
      </c>
      <c r="C66" s="24" t="s">
        <v>2097</v>
      </c>
      <c r="D66" s="25">
        <v>2</v>
      </c>
      <c r="E66" s="24" t="s">
        <v>2098</v>
      </c>
      <c r="F66" s="24" t="s">
        <v>16</v>
      </c>
      <c r="G66" s="24" t="s">
        <v>147</v>
      </c>
      <c r="H66" s="24" t="s">
        <v>2099</v>
      </c>
      <c r="I66" s="24" t="s">
        <v>2100</v>
      </c>
      <c r="J66" s="26">
        <v>30560</v>
      </c>
      <c r="K66" s="4">
        <v>2016</v>
      </c>
    </row>
    <row r="67" spans="1:11" x14ac:dyDescent="0.25">
      <c r="A67" s="24" t="s">
        <v>2101</v>
      </c>
      <c r="B67" s="24" t="s">
        <v>2102</v>
      </c>
      <c r="C67" s="24" t="s">
        <v>2103</v>
      </c>
      <c r="D67" s="25">
        <v>2</v>
      </c>
      <c r="E67" s="24" t="s">
        <v>2104</v>
      </c>
      <c r="F67" s="24" t="s">
        <v>16</v>
      </c>
      <c r="G67" s="24" t="s">
        <v>213</v>
      </c>
      <c r="H67" s="24" t="s">
        <v>2105</v>
      </c>
      <c r="I67" s="24" t="s">
        <v>2106</v>
      </c>
      <c r="J67" s="26">
        <v>76400</v>
      </c>
      <c r="K67" s="4">
        <v>2016</v>
      </c>
    </row>
    <row r="68" spans="1:11" x14ac:dyDescent="0.25">
      <c r="A68" s="24" t="s">
        <v>2107</v>
      </c>
      <c r="B68" s="24" t="s">
        <v>2108</v>
      </c>
      <c r="C68" s="24" t="s">
        <v>2109</v>
      </c>
      <c r="D68" s="25">
        <v>2</v>
      </c>
      <c r="E68" s="24" t="s">
        <v>2110</v>
      </c>
      <c r="F68" s="24" t="s">
        <v>16</v>
      </c>
      <c r="G68" s="24" t="s">
        <v>1142</v>
      </c>
      <c r="H68" s="24" t="s">
        <v>2111</v>
      </c>
      <c r="I68" s="24" t="s">
        <v>2065</v>
      </c>
      <c r="J68" s="26">
        <v>45840</v>
      </c>
      <c r="K68" s="4">
        <v>2016</v>
      </c>
    </row>
    <row r="69" spans="1:11" x14ac:dyDescent="0.25">
      <c r="A69" s="24" t="s">
        <v>2074</v>
      </c>
      <c r="B69" s="24" t="s">
        <v>2075</v>
      </c>
      <c r="C69" s="24" t="s">
        <v>587</v>
      </c>
      <c r="D69" s="25">
        <v>2</v>
      </c>
      <c r="E69" s="24" t="s">
        <v>2076</v>
      </c>
      <c r="F69" s="24" t="s">
        <v>16</v>
      </c>
      <c r="G69" s="24" t="s">
        <v>1039</v>
      </c>
      <c r="H69" s="24" t="s">
        <v>2112</v>
      </c>
      <c r="I69" s="31" t="s">
        <v>2065</v>
      </c>
      <c r="J69" s="26">
        <v>53480</v>
      </c>
      <c r="K69" s="4">
        <v>2016</v>
      </c>
    </row>
    <row r="70" spans="1:11" x14ac:dyDescent="0.25">
      <c r="A70" s="11" t="s">
        <v>2113</v>
      </c>
      <c r="B70" s="11" t="s">
        <v>2114</v>
      </c>
      <c r="C70" s="11" t="s">
        <v>2115</v>
      </c>
      <c r="D70" s="14">
        <v>2</v>
      </c>
      <c r="E70" s="11" t="s">
        <v>2117</v>
      </c>
      <c r="F70" s="11" t="s">
        <v>146</v>
      </c>
      <c r="G70" s="11" t="s">
        <v>2116</v>
      </c>
      <c r="H70" s="27" t="s">
        <v>2118</v>
      </c>
      <c r="I70" s="27" t="s">
        <v>2119</v>
      </c>
      <c r="J70" s="29">
        <v>99320</v>
      </c>
      <c r="K70" s="4">
        <v>2016</v>
      </c>
    </row>
    <row r="71" spans="1:11" x14ac:dyDescent="0.25">
      <c r="A71" s="15" t="s">
        <v>2120</v>
      </c>
      <c r="B71" s="15" t="s">
        <v>2121</v>
      </c>
      <c r="C71" s="15" t="s">
        <v>2122</v>
      </c>
      <c r="D71" s="16">
        <v>2</v>
      </c>
      <c r="E71" s="15" t="s">
        <v>2123</v>
      </c>
      <c r="F71" s="15" t="s">
        <v>16</v>
      </c>
      <c r="G71" s="15" t="s">
        <v>97</v>
      </c>
      <c r="H71" s="28" t="s">
        <v>2124</v>
      </c>
      <c r="I71" s="28" t="s">
        <v>2119</v>
      </c>
      <c r="J71" s="30">
        <v>99320</v>
      </c>
      <c r="K71" s="4">
        <v>2016</v>
      </c>
    </row>
    <row r="72" spans="1:11" x14ac:dyDescent="0.25">
      <c r="A72" s="15" t="s">
        <v>2125</v>
      </c>
      <c r="B72" s="15" t="s">
        <v>2126</v>
      </c>
      <c r="C72" s="15" t="s">
        <v>2127</v>
      </c>
      <c r="D72" s="16">
        <v>1</v>
      </c>
      <c r="E72" s="15" t="s">
        <v>2129</v>
      </c>
      <c r="F72" s="15" t="s">
        <v>16</v>
      </c>
      <c r="G72" s="15" t="s">
        <v>2128</v>
      </c>
      <c r="H72" s="28" t="s">
        <v>2130</v>
      </c>
      <c r="I72" s="28" t="s">
        <v>2119</v>
      </c>
      <c r="J72" s="30">
        <v>53480</v>
      </c>
      <c r="K72" s="4">
        <v>2016</v>
      </c>
    </row>
    <row r="73" spans="1:11" x14ac:dyDescent="0.25">
      <c r="A73" s="15" t="s">
        <v>2131</v>
      </c>
      <c r="B73" s="15" t="s">
        <v>2132</v>
      </c>
      <c r="C73" s="15" t="s">
        <v>818</v>
      </c>
      <c r="D73" s="16">
        <v>1</v>
      </c>
      <c r="E73" s="15" t="s">
        <v>2133</v>
      </c>
      <c r="F73" s="15" t="s">
        <v>16</v>
      </c>
      <c r="G73" s="15" t="s">
        <v>1098</v>
      </c>
      <c r="H73" s="28" t="s">
        <v>2130</v>
      </c>
      <c r="I73" s="28" t="s">
        <v>2119</v>
      </c>
      <c r="J73" s="30">
        <v>45840</v>
      </c>
      <c r="K73" s="4">
        <v>2016</v>
      </c>
    </row>
    <row r="74" spans="1:11" x14ac:dyDescent="0.25">
      <c r="A74" s="15" t="s">
        <v>2134</v>
      </c>
      <c r="B74" s="15" t="s">
        <v>2135</v>
      </c>
      <c r="C74" s="15" t="s">
        <v>821</v>
      </c>
      <c r="D74" s="16">
        <v>2</v>
      </c>
      <c r="E74" s="15" t="s">
        <v>2136</v>
      </c>
      <c r="F74" s="15" t="s">
        <v>16</v>
      </c>
      <c r="G74" s="15" t="s">
        <v>88</v>
      </c>
      <c r="H74" s="28" t="s">
        <v>2137</v>
      </c>
      <c r="I74" s="28" t="s">
        <v>2138</v>
      </c>
      <c r="J74" s="30">
        <v>13370</v>
      </c>
      <c r="K74" s="4">
        <v>2016</v>
      </c>
    </row>
    <row r="75" spans="1:11" x14ac:dyDescent="0.25">
      <c r="A75" s="15" t="s">
        <v>2139</v>
      </c>
      <c r="B75" s="15" t="s">
        <v>2140</v>
      </c>
      <c r="C75" s="15" t="s">
        <v>2141</v>
      </c>
      <c r="D75" s="16">
        <v>1</v>
      </c>
      <c r="E75" s="15" t="s">
        <v>2142</v>
      </c>
      <c r="F75" s="15" t="s">
        <v>16</v>
      </c>
      <c r="G75" s="15" t="s">
        <v>292</v>
      </c>
      <c r="H75" s="28" t="s">
        <v>2137</v>
      </c>
      <c r="I75" s="28" t="s">
        <v>2143</v>
      </c>
      <c r="J75" s="30">
        <v>15280</v>
      </c>
      <c r="K75" s="4">
        <v>2016</v>
      </c>
    </row>
    <row r="76" spans="1:11" x14ac:dyDescent="0.25">
      <c r="A76" s="15" t="s">
        <v>1980</v>
      </c>
      <c r="B76" s="15" t="s">
        <v>1981</v>
      </c>
      <c r="C76" s="15" t="s">
        <v>1982</v>
      </c>
      <c r="D76" s="16">
        <v>2</v>
      </c>
      <c r="E76" s="15" t="s">
        <v>1983</v>
      </c>
      <c r="F76" s="15" t="s">
        <v>16</v>
      </c>
      <c r="G76" s="15" t="s">
        <v>17</v>
      </c>
      <c r="H76" s="28" t="s">
        <v>2137</v>
      </c>
      <c r="I76" s="28" t="s">
        <v>2144</v>
      </c>
      <c r="J76" s="30">
        <v>30560</v>
      </c>
      <c r="K76" s="4">
        <v>2016</v>
      </c>
    </row>
    <row r="77" spans="1:11" x14ac:dyDescent="0.25">
      <c r="A77" s="15" t="s">
        <v>2147</v>
      </c>
      <c r="B77" s="15" t="s">
        <v>2148</v>
      </c>
      <c r="C77" s="15" t="s">
        <v>581</v>
      </c>
      <c r="D77" s="16">
        <v>1</v>
      </c>
      <c r="E77" s="15" t="s">
        <v>2149</v>
      </c>
      <c r="F77" s="15" t="s">
        <v>16</v>
      </c>
      <c r="G77" s="15" t="s">
        <v>27</v>
      </c>
      <c r="H77" s="28" t="s">
        <v>2150</v>
      </c>
      <c r="I77" s="28" t="s">
        <v>2144</v>
      </c>
      <c r="J77" s="30">
        <v>5730</v>
      </c>
      <c r="K77" s="4">
        <v>2016</v>
      </c>
    </row>
    <row r="78" spans="1:11" x14ac:dyDescent="0.25">
      <c r="A78" s="15" t="s">
        <v>2151</v>
      </c>
      <c r="B78" s="15" t="s">
        <v>2152</v>
      </c>
      <c r="C78" s="15" t="s">
        <v>2153</v>
      </c>
      <c r="D78" s="16">
        <v>2</v>
      </c>
      <c r="E78" s="15" t="s">
        <v>2154</v>
      </c>
      <c r="F78" s="15" t="s">
        <v>16</v>
      </c>
      <c r="G78" s="15" t="s">
        <v>1119</v>
      </c>
      <c r="H78" s="28" t="s">
        <v>2155</v>
      </c>
      <c r="I78" s="28" t="s">
        <v>2144</v>
      </c>
      <c r="J78" s="30">
        <v>15280</v>
      </c>
      <c r="K78" s="4">
        <v>2016</v>
      </c>
    </row>
    <row r="79" spans="1:11" x14ac:dyDescent="0.25">
      <c r="A79" s="15" t="s">
        <v>2156</v>
      </c>
      <c r="B79" s="15" t="s">
        <v>2157</v>
      </c>
      <c r="C79" s="15" t="s">
        <v>2158</v>
      </c>
      <c r="D79" s="16">
        <v>1</v>
      </c>
      <c r="E79" s="15" t="s">
        <v>2159</v>
      </c>
      <c r="F79" s="15" t="s">
        <v>16</v>
      </c>
      <c r="G79" s="15" t="s">
        <v>991</v>
      </c>
      <c r="H79" s="28" t="s">
        <v>2155</v>
      </c>
      <c r="I79" s="28" t="s">
        <v>2138</v>
      </c>
      <c r="J79" s="30">
        <v>9550</v>
      </c>
      <c r="K79" s="4">
        <v>2016</v>
      </c>
    </row>
    <row r="80" spans="1:11" x14ac:dyDescent="0.25">
      <c r="A80" s="15" t="s">
        <v>2160</v>
      </c>
      <c r="B80" s="15" t="s">
        <v>2161</v>
      </c>
      <c r="C80" s="15" t="s">
        <v>586</v>
      </c>
      <c r="D80" s="16">
        <v>2</v>
      </c>
      <c r="E80" s="15" t="s">
        <v>627</v>
      </c>
      <c r="F80" s="15" t="s">
        <v>16</v>
      </c>
      <c r="G80" s="15" t="s">
        <v>88</v>
      </c>
      <c r="H80" s="28" t="s">
        <v>2119</v>
      </c>
      <c r="I80" s="28" t="s">
        <v>2143</v>
      </c>
      <c r="J80" s="30">
        <v>45840</v>
      </c>
      <c r="K80" s="4">
        <v>2016</v>
      </c>
    </row>
    <row r="81" spans="1:11" x14ac:dyDescent="0.25">
      <c r="A81" s="15" t="s">
        <v>2162</v>
      </c>
      <c r="B81" s="15" t="s">
        <v>2163</v>
      </c>
      <c r="C81" s="15" t="s">
        <v>2164</v>
      </c>
      <c r="D81" s="16">
        <v>2</v>
      </c>
      <c r="E81" s="15" t="s">
        <v>2165</v>
      </c>
      <c r="F81" s="15" t="s">
        <v>16</v>
      </c>
      <c r="G81" s="15" t="s">
        <v>1230</v>
      </c>
      <c r="H81" s="28" t="s">
        <v>2119</v>
      </c>
      <c r="I81" s="28" t="s">
        <v>2166</v>
      </c>
      <c r="J81" s="30">
        <v>45840</v>
      </c>
      <c r="K81" s="4">
        <v>2016</v>
      </c>
    </row>
    <row r="82" spans="1:11" x14ac:dyDescent="0.25">
      <c r="A82" s="11" t="s">
        <v>2167</v>
      </c>
      <c r="B82" s="11" t="s">
        <v>2168</v>
      </c>
      <c r="C82" s="11" t="s">
        <v>2169</v>
      </c>
      <c r="D82" s="14">
        <v>1</v>
      </c>
      <c r="E82" s="11" t="s">
        <v>2170</v>
      </c>
      <c r="F82" s="11" t="s">
        <v>16</v>
      </c>
      <c r="G82" s="11" t="s">
        <v>1060</v>
      </c>
      <c r="H82" s="27" t="s">
        <v>2171</v>
      </c>
      <c r="I82" s="27" t="s">
        <v>2172</v>
      </c>
      <c r="J82" s="29">
        <v>15280</v>
      </c>
      <c r="K82" s="4">
        <v>2016</v>
      </c>
    </row>
    <row r="83" spans="1:11" x14ac:dyDescent="0.25">
      <c r="A83" s="15" t="s">
        <v>2125</v>
      </c>
      <c r="B83" s="15" t="s">
        <v>2126</v>
      </c>
      <c r="C83" s="15" t="s">
        <v>2127</v>
      </c>
      <c r="D83" s="16">
        <v>1</v>
      </c>
      <c r="E83" s="15" t="s">
        <v>2129</v>
      </c>
      <c r="F83" s="15" t="s">
        <v>16</v>
      </c>
      <c r="G83" s="15" t="s">
        <v>2128</v>
      </c>
      <c r="H83" s="28" t="s">
        <v>2174</v>
      </c>
      <c r="I83" s="28" t="s">
        <v>2175</v>
      </c>
      <c r="J83" s="30">
        <v>84040</v>
      </c>
      <c r="K83" s="4">
        <v>2016</v>
      </c>
    </row>
    <row r="84" spans="1:11" x14ac:dyDescent="0.25">
      <c r="A84" s="11" t="s">
        <v>2176</v>
      </c>
      <c r="B84" s="11" t="s">
        <v>2177</v>
      </c>
      <c r="C84" s="11" t="s">
        <v>2178</v>
      </c>
      <c r="D84" s="14">
        <v>2</v>
      </c>
      <c r="E84" s="11" t="s">
        <v>2179</v>
      </c>
      <c r="F84" s="11" t="s">
        <v>16</v>
      </c>
      <c r="G84" s="11" t="s">
        <v>177</v>
      </c>
      <c r="H84" s="27" t="s">
        <v>2174</v>
      </c>
      <c r="I84" s="27" t="s">
        <v>2173</v>
      </c>
      <c r="J84" s="29">
        <v>76400</v>
      </c>
      <c r="K84" s="4">
        <v>2016</v>
      </c>
    </row>
    <row r="85" spans="1:11" x14ac:dyDescent="0.25">
      <c r="A85" s="11" t="s">
        <v>1980</v>
      </c>
      <c r="B85" s="11" t="s">
        <v>1981</v>
      </c>
      <c r="C85" s="11" t="s">
        <v>1982</v>
      </c>
      <c r="D85" s="14">
        <v>2</v>
      </c>
      <c r="E85" s="11" t="s">
        <v>1983</v>
      </c>
      <c r="F85" s="11" t="s">
        <v>16</v>
      </c>
      <c r="G85" s="11" t="s">
        <v>17</v>
      </c>
      <c r="H85" s="27" t="s">
        <v>2145</v>
      </c>
      <c r="I85" s="27" t="s">
        <v>2146</v>
      </c>
      <c r="J85" s="29">
        <v>61120</v>
      </c>
      <c r="K85" s="4">
        <v>2016</v>
      </c>
    </row>
    <row r="86" spans="1:11" x14ac:dyDescent="0.25">
      <c r="A86" s="11" t="s">
        <v>2180</v>
      </c>
      <c r="B86" s="11" t="s">
        <v>2181</v>
      </c>
      <c r="C86" s="11" t="s">
        <v>1137</v>
      </c>
      <c r="D86" s="14">
        <v>2</v>
      </c>
      <c r="E86" s="11" t="s">
        <v>2182</v>
      </c>
      <c r="F86" s="11" t="s">
        <v>16</v>
      </c>
      <c r="G86" s="11" t="s">
        <v>67</v>
      </c>
      <c r="H86" s="27" t="s">
        <v>2183</v>
      </c>
      <c r="I86" s="27" t="s">
        <v>2184</v>
      </c>
      <c r="J86" s="29">
        <v>9550</v>
      </c>
      <c r="K86" s="4">
        <v>2016</v>
      </c>
    </row>
    <row r="87" spans="1:11" x14ac:dyDescent="0.25">
      <c r="A87" s="11" t="s">
        <v>2185</v>
      </c>
      <c r="B87" s="11" t="s">
        <v>2186</v>
      </c>
      <c r="C87" s="11" t="s">
        <v>2187</v>
      </c>
      <c r="D87" s="14">
        <v>2</v>
      </c>
      <c r="E87" s="11" t="s">
        <v>2188</v>
      </c>
      <c r="F87" s="11" t="s">
        <v>16</v>
      </c>
      <c r="G87" s="11" t="s">
        <v>67</v>
      </c>
      <c r="H87" s="27" t="s">
        <v>2166</v>
      </c>
      <c r="I87" s="27" t="s">
        <v>2184</v>
      </c>
      <c r="J87" s="29">
        <v>17190</v>
      </c>
      <c r="K87" s="4">
        <v>2016</v>
      </c>
    </row>
    <row r="88" spans="1:11" x14ac:dyDescent="0.25">
      <c r="A88" s="11" t="s">
        <v>2189</v>
      </c>
      <c r="B88" s="11" t="s">
        <v>2190</v>
      </c>
      <c r="C88" s="11" t="s">
        <v>2191</v>
      </c>
      <c r="D88" s="14">
        <v>2</v>
      </c>
      <c r="E88" s="11" t="s">
        <v>2192</v>
      </c>
      <c r="F88" s="11" t="s">
        <v>16</v>
      </c>
      <c r="G88" s="11" t="s">
        <v>1222</v>
      </c>
      <c r="H88" s="27" t="s">
        <v>2193</v>
      </c>
      <c r="I88" s="27" t="s">
        <v>2184</v>
      </c>
      <c r="J88" s="29">
        <v>68760</v>
      </c>
      <c r="K88" s="4">
        <v>2016</v>
      </c>
    </row>
    <row r="89" spans="1:11" x14ac:dyDescent="0.25">
      <c r="A89" s="15" t="s">
        <v>2194</v>
      </c>
      <c r="B89" s="15" t="s">
        <v>2195</v>
      </c>
      <c r="C89" s="15" t="s">
        <v>2196</v>
      </c>
      <c r="D89" s="16">
        <v>2</v>
      </c>
      <c r="E89" s="15" t="s">
        <v>2198</v>
      </c>
      <c r="F89" s="15" t="s">
        <v>16</v>
      </c>
      <c r="G89" s="15" t="s">
        <v>2197</v>
      </c>
      <c r="H89" s="28" t="s">
        <v>2193</v>
      </c>
      <c r="I89" s="28" t="s">
        <v>2184</v>
      </c>
      <c r="J89" s="30">
        <v>68760</v>
      </c>
      <c r="K89" s="4">
        <v>2016</v>
      </c>
    </row>
    <row r="90" spans="1:11" x14ac:dyDescent="0.25">
      <c r="A90" s="11" t="s">
        <v>2199</v>
      </c>
      <c r="B90" s="11" t="s">
        <v>2200</v>
      </c>
      <c r="C90" s="11" t="s">
        <v>2201</v>
      </c>
      <c r="D90" s="14">
        <v>1</v>
      </c>
      <c r="E90" s="11" t="s">
        <v>2202</v>
      </c>
      <c r="F90" s="11" t="s">
        <v>16</v>
      </c>
      <c r="G90" s="11" t="s">
        <v>76</v>
      </c>
      <c r="H90" s="27" t="s">
        <v>2193</v>
      </c>
      <c r="I90" s="27" t="s">
        <v>2203</v>
      </c>
      <c r="J90" s="29">
        <v>53480</v>
      </c>
      <c r="K90" s="4">
        <v>2016</v>
      </c>
    </row>
    <row r="91" spans="1:11" x14ac:dyDescent="0.25">
      <c r="A91" s="15" t="s">
        <v>2204</v>
      </c>
      <c r="B91" s="15" t="s">
        <v>2205</v>
      </c>
      <c r="C91" s="15" t="s">
        <v>576</v>
      </c>
      <c r="D91" s="16">
        <v>2</v>
      </c>
      <c r="E91" s="15" t="s">
        <v>2206</v>
      </c>
      <c r="F91" s="15" t="s">
        <v>16</v>
      </c>
      <c r="G91" s="15" t="s">
        <v>320</v>
      </c>
      <c r="H91" s="28" t="s">
        <v>2173</v>
      </c>
      <c r="I91" s="28" t="s">
        <v>2207</v>
      </c>
      <c r="J91" s="30">
        <v>13370</v>
      </c>
      <c r="K91" s="4">
        <v>2016</v>
      </c>
    </row>
    <row r="92" spans="1:11" x14ac:dyDescent="0.25">
      <c r="A92" s="15" t="s">
        <v>2208</v>
      </c>
      <c r="B92" s="15" t="s">
        <v>2209</v>
      </c>
      <c r="C92" s="15" t="s">
        <v>2210</v>
      </c>
      <c r="D92" s="16">
        <v>1</v>
      </c>
      <c r="E92" s="15" t="s">
        <v>2211</v>
      </c>
      <c r="F92" s="15" t="s">
        <v>16</v>
      </c>
      <c r="G92" s="15" t="s">
        <v>1023</v>
      </c>
      <c r="H92" s="28" t="s">
        <v>2173</v>
      </c>
      <c r="I92" s="28" t="s">
        <v>2212</v>
      </c>
      <c r="J92" s="30">
        <v>76400</v>
      </c>
      <c r="K92" s="4">
        <v>2016</v>
      </c>
    </row>
    <row r="93" spans="1:11" x14ac:dyDescent="0.25">
      <c r="A93" s="15" t="s">
        <v>1998</v>
      </c>
      <c r="B93" s="15" t="s">
        <v>1999</v>
      </c>
      <c r="C93" s="15" t="s">
        <v>595</v>
      </c>
      <c r="D93" s="16">
        <v>2</v>
      </c>
      <c r="E93" s="15" t="s">
        <v>2000</v>
      </c>
      <c r="F93" s="15" t="s">
        <v>16</v>
      </c>
      <c r="G93" s="15" t="s">
        <v>76</v>
      </c>
      <c r="H93" s="28" t="s">
        <v>2175</v>
      </c>
      <c r="I93" s="28" t="s">
        <v>2212</v>
      </c>
      <c r="J93" s="30">
        <v>68760</v>
      </c>
      <c r="K93" s="4">
        <v>2016</v>
      </c>
    </row>
    <row r="94" spans="1:11" x14ac:dyDescent="0.25">
      <c r="A94" s="11" t="s">
        <v>2213</v>
      </c>
      <c r="B94" s="11" t="s">
        <v>2214</v>
      </c>
      <c r="C94" s="11" t="s">
        <v>591</v>
      </c>
      <c r="D94" s="14">
        <v>1</v>
      </c>
      <c r="E94" s="11" t="s">
        <v>2215</v>
      </c>
      <c r="F94" s="11" t="s">
        <v>16</v>
      </c>
      <c r="G94" s="11" t="s">
        <v>76</v>
      </c>
      <c r="H94" s="27" t="s">
        <v>2175</v>
      </c>
      <c r="I94" s="27" t="s">
        <v>2216</v>
      </c>
      <c r="J94" s="29">
        <v>38200</v>
      </c>
      <c r="K94" s="4">
        <v>2016</v>
      </c>
    </row>
    <row r="95" spans="1:11" x14ac:dyDescent="0.25">
      <c r="A95" s="11" t="s">
        <v>2090</v>
      </c>
      <c r="B95" s="11" t="s">
        <v>2091</v>
      </c>
      <c r="C95" s="11" t="s">
        <v>2092</v>
      </c>
      <c r="D95" s="14">
        <v>2</v>
      </c>
      <c r="E95" s="11" t="s">
        <v>2093</v>
      </c>
      <c r="F95" s="11" t="s">
        <v>51</v>
      </c>
      <c r="G95" s="11" t="s">
        <v>1118</v>
      </c>
      <c r="H95" s="27" t="s">
        <v>2175</v>
      </c>
      <c r="I95" s="27" t="s">
        <v>2217</v>
      </c>
      <c r="J95" s="29">
        <v>76400</v>
      </c>
      <c r="K95" s="4">
        <v>2016</v>
      </c>
    </row>
    <row r="96" spans="1:11" x14ac:dyDescent="0.25">
      <c r="A96" s="11" t="s">
        <v>2218</v>
      </c>
      <c r="B96" s="11" t="s">
        <v>2219</v>
      </c>
      <c r="C96" s="11" t="s">
        <v>2220</v>
      </c>
      <c r="D96" s="14">
        <v>1</v>
      </c>
      <c r="E96" s="11" t="s">
        <v>2222</v>
      </c>
      <c r="F96" s="11" t="s">
        <v>16</v>
      </c>
      <c r="G96" s="11" t="s">
        <v>2221</v>
      </c>
      <c r="H96" s="27" t="s">
        <v>2175</v>
      </c>
      <c r="I96" s="27" t="s">
        <v>2184</v>
      </c>
      <c r="J96" s="29">
        <v>38200</v>
      </c>
      <c r="K96" s="4">
        <v>2016</v>
      </c>
    </row>
    <row r="97" spans="1:11" x14ac:dyDescent="0.25">
      <c r="A97" s="11" t="s">
        <v>2223</v>
      </c>
      <c r="B97" s="11" t="s">
        <v>2224</v>
      </c>
      <c r="C97" s="11" t="s">
        <v>582</v>
      </c>
      <c r="D97" s="14">
        <v>1</v>
      </c>
      <c r="E97" s="11" t="s">
        <v>2226</v>
      </c>
      <c r="F97" s="11" t="s">
        <v>16</v>
      </c>
      <c r="G97" s="11" t="s">
        <v>2225</v>
      </c>
      <c r="H97" s="27" t="s">
        <v>2175</v>
      </c>
      <c r="I97" s="27" t="s">
        <v>2227</v>
      </c>
      <c r="J97" s="29">
        <v>15280</v>
      </c>
      <c r="K97" s="4">
        <v>2016</v>
      </c>
    </row>
    <row r="98" spans="1:11" x14ac:dyDescent="0.25">
      <c r="A98" s="11" t="s">
        <v>2228</v>
      </c>
      <c r="B98" s="11" t="s">
        <v>2229</v>
      </c>
      <c r="C98" s="11" t="s">
        <v>2230</v>
      </c>
      <c r="D98" s="14">
        <v>1</v>
      </c>
      <c r="E98" s="11" t="s">
        <v>2231</v>
      </c>
      <c r="F98" s="11" t="s">
        <v>16</v>
      </c>
      <c r="G98" s="11" t="s">
        <v>88</v>
      </c>
      <c r="H98" s="27" t="s">
        <v>2232</v>
      </c>
      <c r="I98" s="27" t="s">
        <v>2216</v>
      </c>
      <c r="J98" s="29">
        <v>38200</v>
      </c>
      <c r="K98" s="4">
        <v>2016</v>
      </c>
    </row>
    <row r="99" spans="1:11" x14ac:dyDescent="0.25">
      <c r="A99" s="11" t="s">
        <v>2147</v>
      </c>
      <c r="B99" s="11" t="s">
        <v>2148</v>
      </c>
      <c r="C99" s="32">
        <v>1955</v>
      </c>
      <c r="D99" s="14">
        <v>1</v>
      </c>
      <c r="E99" s="11" t="s">
        <v>2149</v>
      </c>
      <c r="F99" s="11" t="s">
        <v>16</v>
      </c>
      <c r="G99" s="11" t="s">
        <v>27</v>
      </c>
      <c r="H99" s="27" t="s">
        <v>2175</v>
      </c>
      <c r="I99" s="27" t="s">
        <v>2233</v>
      </c>
      <c r="J99" s="43">
        <v>86740</v>
      </c>
      <c r="K99" s="4">
        <v>2016</v>
      </c>
    </row>
    <row r="100" spans="1:11" x14ac:dyDescent="0.25">
      <c r="A100" s="15" t="s">
        <v>2234</v>
      </c>
      <c r="B100" s="15" t="s">
        <v>2235</v>
      </c>
      <c r="C100" s="34">
        <v>1965</v>
      </c>
      <c r="D100" s="16">
        <v>2</v>
      </c>
      <c r="E100" s="15" t="s">
        <v>2237</v>
      </c>
      <c r="F100" s="15" t="s">
        <v>51</v>
      </c>
      <c r="G100" s="15" t="s">
        <v>2236</v>
      </c>
      <c r="H100" s="28" t="s">
        <v>2227</v>
      </c>
      <c r="I100" s="28" t="s">
        <v>2238</v>
      </c>
      <c r="J100" s="43">
        <v>155730</v>
      </c>
      <c r="K100" s="4">
        <v>2016</v>
      </c>
    </row>
    <row r="101" spans="1:11" x14ac:dyDescent="0.25">
      <c r="A101" s="11" t="s">
        <v>2043</v>
      </c>
      <c r="B101" s="11" t="s">
        <v>2044</v>
      </c>
      <c r="C101" s="32">
        <v>1964</v>
      </c>
      <c r="D101" s="14">
        <v>2</v>
      </c>
      <c r="E101" s="11" t="s">
        <v>2046</v>
      </c>
      <c r="F101" s="11" t="s">
        <v>51</v>
      </c>
      <c r="G101" s="11" t="s">
        <v>27</v>
      </c>
      <c r="H101" s="27" t="s">
        <v>2227</v>
      </c>
      <c r="I101" s="27" t="s">
        <v>2239</v>
      </c>
      <c r="J101" s="43">
        <v>79100</v>
      </c>
      <c r="K101" s="4">
        <v>2016</v>
      </c>
    </row>
    <row r="102" spans="1:11" x14ac:dyDescent="0.25">
      <c r="A102" s="11" t="s">
        <v>2223</v>
      </c>
      <c r="B102" s="11" t="s">
        <v>2224</v>
      </c>
      <c r="C102" s="32">
        <v>1949</v>
      </c>
      <c r="D102" s="14">
        <v>1</v>
      </c>
      <c r="E102" s="11" t="s">
        <v>2226</v>
      </c>
      <c r="F102" s="11" t="s">
        <v>16</v>
      </c>
      <c r="G102" s="11" t="s">
        <v>2225</v>
      </c>
      <c r="H102" s="27" t="s">
        <v>2216</v>
      </c>
      <c r="I102" s="27" t="s">
        <v>2240</v>
      </c>
      <c r="J102" s="43">
        <v>91120</v>
      </c>
      <c r="K102" s="4">
        <v>2016</v>
      </c>
    </row>
    <row r="103" spans="1:11" x14ac:dyDescent="0.25">
      <c r="A103" s="11" t="s">
        <v>2241</v>
      </c>
      <c r="B103" s="11" t="s">
        <v>2242</v>
      </c>
      <c r="C103" s="32">
        <v>1956</v>
      </c>
      <c r="D103" s="14">
        <v>2</v>
      </c>
      <c r="E103" s="11" t="s">
        <v>2244</v>
      </c>
      <c r="F103" s="11" t="s">
        <v>16</v>
      </c>
      <c r="G103" s="11" t="s">
        <v>2243</v>
      </c>
      <c r="H103" s="27" t="s">
        <v>2216</v>
      </c>
      <c r="I103" s="27" t="s">
        <v>2245</v>
      </c>
      <c r="J103" s="43">
        <v>271120</v>
      </c>
      <c r="K103" s="4">
        <v>2016</v>
      </c>
    </row>
    <row r="104" spans="1:11" x14ac:dyDescent="0.25">
      <c r="A104" s="11" t="s">
        <v>2246</v>
      </c>
      <c r="B104" s="11" t="s">
        <v>2247</v>
      </c>
      <c r="C104" s="32">
        <v>1969</v>
      </c>
      <c r="D104" s="14">
        <v>2</v>
      </c>
      <c r="E104" s="11" t="s">
        <v>2248</v>
      </c>
      <c r="F104" s="11" t="s">
        <v>16</v>
      </c>
      <c r="G104" s="11" t="s">
        <v>1622</v>
      </c>
      <c r="H104" s="27" t="s">
        <v>2207</v>
      </c>
      <c r="I104" s="27" t="s">
        <v>2249</v>
      </c>
      <c r="J104" s="43">
        <v>60280</v>
      </c>
      <c r="K104" s="4">
        <v>2016</v>
      </c>
    </row>
    <row r="105" spans="1:11" x14ac:dyDescent="0.25">
      <c r="A105" s="37" t="s">
        <v>2250</v>
      </c>
      <c r="B105" s="37" t="s">
        <v>2251</v>
      </c>
      <c r="C105" s="38">
        <v>1949</v>
      </c>
      <c r="D105" s="39">
        <v>1</v>
      </c>
      <c r="E105" s="37" t="s">
        <v>2252</v>
      </c>
      <c r="F105" s="37" t="s">
        <v>16</v>
      </c>
      <c r="G105" s="37" t="s">
        <v>989</v>
      </c>
      <c r="H105" s="40" t="s">
        <v>2238</v>
      </c>
      <c r="I105" s="40" t="s">
        <v>2253</v>
      </c>
      <c r="J105" s="43">
        <v>213820</v>
      </c>
      <c r="K105" s="4">
        <v>2016</v>
      </c>
    </row>
    <row r="106" spans="1:11" x14ac:dyDescent="0.25">
      <c r="A106" s="37" t="s">
        <v>2254</v>
      </c>
      <c r="B106" s="37" t="s">
        <v>2255</v>
      </c>
      <c r="C106" s="38">
        <v>1970</v>
      </c>
      <c r="D106" s="39">
        <v>2</v>
      </c>
      <c r="E106" s="37" t="s">
        <v>2256</v>
      </c>
      <c r="F106" s="37" t="s">
        <v>16</v>
      </c>
      <c r="G106" s="37" t="s">
        <v>989</v>
      </c>
      <c r="H106" s="40" t="s">
        <v>2238</v>
      </c>
      <c r="I106" s="40" t="s">
        <v>2257</v>
      </c>
      <c r="J106" s="43">
        <v>127640</v>
      </c>
      <c r="K106" s="4">
        <v>2016</v>
      </c>
    </row>
    <row r="107" spans="1:11" x14ac:dyDescent="0.25">
      <c r="A107" s="37" t="s">
        <v>2254</v>
      </c>
      <c r="B107" s="37" t="s">
        <v>2255</v>
      </c>
      <c r="C107" s="38">
        <v>1970</v>
      </c>
      <c r="D107" s="39">
        <v>2</v>
      </c>
      <c r="E107" s="37" t="s">
        <v>2256</v>
      </c>
      <c r="F107" s="37" t="s">
        <v>16</v>
      </c>
      <c r="G107" s="37" t="s">
        <v>989</v>
      </c>
      <c r="H107" s="40" t="s">
        <v>2245</v>
      </c>
      <c r="I107" s="40" t="s">
        <v>2258</v>
      </c>
      <c r="J107" s="43">
        <v>94352</v>
      </c>
      <c r="K107" s="4">
        <v>2016</v>
      </c>
    </row>
    <row r="108" spans="1:11" x14ac:dyDescent="0.25">
      <c r="A108" s="37" t="s">
        <v>2259</v>
      </c>
      <c r="B108" s="37" t="s">
        <v>2260</v>
      </c>
      <c r="C108" s="38">
        <v>1951</v>
      </c>
      <c r="D108" s="39">
        <v>1</v>
      </c>
      <c r="E108" s="37" t="s">
        <v>2261</v>
      </c>
      <c r="F108" s="37" t="s">
        <v>51</v>
      </c>
      <c r="G108" s="37" t="s">
        <v>27</v>
      </c>
      <c r="H108" s="40" t="s">
        <v>2239</v>
      </c>
      <c r="I108" s="40" t="s">
        <v>2245</v>
      </c>
      <c r="J108" s="43">
        <v>136400</v>
      </c>
      <c r="K108" s="4">
        <v>2016</v>
      </c>
    </row>
    <row r="109" spans="1:11" x14ac:dyDescent="0.25">
      <c r="A109" s="37" t="s">
        <v>2262</v>
      </c>
      <c r="B109" s="37" t="s">
        <v>2263</v>
      </c>
      <c r="C109" s="38">
        <v>1954</v>
      </c>
      <c r="D109" s="39">
        <v>2</v>
      </c>
      <c r="E109" s="37" t="s">
        <v>2264</v>
      </c>
      <c r="F109" s="37" t="s">
        <v>16</v>
      </c>
      <c r="G109" s="37" t="s">
        <v>1011</v>
      </c>
      <c r="H109" s="40" t="s">
        <v>2240</v>
      </c>
      <c r="I109" s="40" t="s">
        <v>2265</v>
      </c>
      <c r="J109" s="43">
        <v>83480</v>
      </c>
      <c r="K109" s="4">
        <v>2016</v>
      </c>
    </row>
    <row r="110" spans="1:11" x14ac:dyDescent="0.25">
      <c r="A110" s="37" t="s">
        <v>2266</v>
      </c>
      <c r="B110" s="37" t="s">
        <v>2267</v>
      </c>
      <c r="C110" s="38">
        <v>1944</v>
      </c>
      <c r="D110" s="39">
        <v>2</v>
      </c>
      <c r="E110" s="37" t="s">
        <v>2268</v>
      </c>
      <c r="F110" s="37" t="s">
        <v>16</v>
      </c>
      <c r="G110" s="37" t="s">
        <v>67</v>
      </c>
      <c r="H110" s="40" t="s">
        <v>2233</v>
      </c>
      <c r="I110" s="40" t="s">
        <v>2245</v>
      </c>
      <c r="J110" s="43">
        <v>165280</v>
      </c>
      <c r="K110" s="4">
        <v>2016</v>
      </c>
    </row>
    <row r="111" spans="1:11" x14ac:dyDescent="0.25">
      <c r="A111" s="11" t="s">
        <v>2269</v>
      </c>
      <c r="B111" s="11" t="s">
        <v>2270</v>
      </c>
      <c r="C111" s="32">
        <v>1965</v>
      </c>
      <c r="D111" s="14">
        <v>2</v>
      </c>
      <c r="E111" s="11" t="s">
        <v>2271</v>
      </c>
      <c r="F111" s="11" t="s">
        <v>16</v>
      </c>
      <c r="G111" s="11" t="s">
        <v>990</v>
      </c>
      <c r="H111" s="27" t="s">
        <v>2272</v>
      </c>
      <c r="I111" s="27" t="s">
        <v>2257</v>
      </c>
      <c r="J111" s="43">
        <v>45280</v>
      </c>
      <c r="K111" s="4">
        <v>2016</v>
      </c>
    </row>
    <row r="112" spans="1:11" x14ac:dyDescent="0.25">
      <c r="A112" s="11" t="s">
        <v>2273</v>
      </c>
      <c r="B112" s="11" t="s">
        <v>2274</v>
      </c>
      <c r="C112" s="32">
        <v>1949</v>
      </c>
      <c r="D112" s="14">
        <v>1</v>
      </c>
      <c r="E112" s="11" t="s">
        <v>2276</v>
      </c>
      <c r="F112" s="11" t="s">
        <v>16</v>
      </c>
      <c r="G112" s="11" t="s">
        <v>2275</v>
      </c>
      <c r="H112" s="27" t="s">
        <v>2277</v>
      </c>
      <c r="I112" s="27" t="s">
        <v>2245</v>
      </c>
      <c r="J112" s="43">
        <v>39550</v>
      </c>
      <c r="K112" s="4">
        <v>2016</v>
      </c>
    </row>
    <row r="113" spans="1:12" x14ac:dyDescent="0.25">
      <c r="A113" s="11" t="s">
        <v>2278</v>
      </c>
      <c r="B113" s="11" t="s">
        <v>2279</v>
      </c>
      <c r="C113" s="32">
        <v>1954</v>
      </c>
      <c r="D113" s="14">
        <v>2</v>
      </c>
      <c r="E113" s="11" t="s">
        <v>2280</v>
      </c>
      <c r="F113" s="11" t="s">
        <v>16</v>
      </c>
      <c r="G113" s="11" t="s">
        <v>21</v>
      </c>
      <c r="H113" s="27" t="s">
        <v>2281</v>
      </c>
      <c r="I113" s="27" t="s">
        <v>2258</v>
      </c>
      <c r="J113" s="43">
        <v>319315</v>
      </c>
      <c r="K113" s="4">
        <v>2016</v>
      </c>
    </row>
    <row r="114" spans="1:12" x14ac:dyDescent="0.25">
      <c r="A114" s="11" t="s">
        <v>2282</v>
      </c>
      <c r="B114" s="11" t="s">
        <v>2283</v>
      </c>
      <c r="C114" s="32">
        <v>1966</v>
      </c>
      <c r="D114" s="14">
        <v>2</v>
      </c>
      <c r="E114" s="11" t="s">
        <v>2284</v>
      </c>
      <c r="F114" s="11" t="s">
        <v>9</v>
      </c>
      <c r="G114" s="11" t="s">
        <v>2221</v>
      </c>
      <c r="H114" s="27" t="s">
        <v>2281</v>
      </c>
      <c r="I114" s="27" t="s">
        <v>2253</v>
      </c>
      <c r="J114" s="43">
        <v>77880</v>
      </c>
      <c r="K114" s="4">
        <v>2016</v>
      </c>
    </row>
    <row r="115" spans="1:12" x14ac:dyDescent="0.25">
      <c r="A115" s="15" t="s">
        <v>2285</v>
      </c>
      <c r="B115" s="15" t="s">
        <v>2286</v>
      </c>
      <c r="C115" s="41">
        <v>1970</v>
      </c>
      <c r="D115" s="16">
        <v>1</v>
      </c>
      <c r="E115" s="15" t="s">
        <v>2287</v>
      </c>
      <c r="F115" s="15" t="s">
        <v>16</v>
      </c>
      <c r="G115" s="15" t="s">
        <v>153</v>
      </c>
      <c r="H115" s="42" t="s">
        <v>2288</v>
      </c>
      <c r="I115" s="42" t="s">
        <v>2289</v>
      </c>
      <c r="J115" s="43">
        <v>403460</v>
      </c>
      <c r="K115" s="4">
        <v>2016</v>
      </c>
    </row>
    <row r="116" spans="1:12" x14ac:dyDescent="0.25">
      <c r="A116" s="11" t="s">
        <v>2290</v>
      </c>
      <c r="B116" s="11" t="s">
        <v>2291</v>
      </c>
      <c r="C116" s="32">
        <v>1974</v>
      </c>
      <c r="D116" s="14">
        <v>2</v>
      </c>
      <c r="E116" s="11" t="s">
        <v>2292</v>
      </c>
      <c r="F116" s="11" t="s">
        <v>16</v>
      </c>
      <c r="G116" s="11" t="s">
        <v>320</v>
      </c>
      <c r="H116" s="27" t="s">
        <v>2245</v>
      </c>
      <c r="I116" s="27" t="s">
        <v>2293</v>
      </c>
      <c r="J116" s="43">
        <v>154520</v>
      </c>
      <c r="K116" s="4">
        <v>2016</v>
      </c>
    </row>
    <row r="117" spans="1:12" x14ac:dyDescent="0.25">
      <c r="A117" s="12" t="s">
        <v>2294</v>
      </c>
      <c r="B117" s="12" t="s">
        <v>2295</v>
      </c>
      <c r="C117" s="32">
        <v>1944</v>
      </c>
      <c r="D117" s="17">
        <v>2</v>
      </c>
      <c r="E117" s="12" t="s">
        <v>2296</v>
      </c>
      <c r="F117" s="12" t="s">
        <v>16</v>
      </c>
      <c r="G117" s="12" t="s">
        <v>1182</v>
      </c>
      <c r="H117" s="35" t="s">
        <v>2245</v>
      </c>
      <c r="I117" s="35" t="s">
        <v>2289</v>
      </c>
      <c r="J117" s="43">
        <v>133620</v>
      </c>
      <c r="K117" s="4">
        <v>2016</v>
      </c>
    </row>
    <row r="118" spans="1:12" x14ac:dyDescent="0.25">
      <c r="A118" s="11" t="s">
        <v>2297</v>
      </c>
      <c r="B118" s="11" t="s">
        <v>2298</v>
      </c>
      <c r="C118" s="32">
        <v>1936</v>
      </c>
      <c r="D118" s="14">
        <v>1</v>
      </c>
      <c r="E118" s="11" t="s">
        <v>2300</v>
      </c>
      <c r="F118" s="11" t="s">
        <v>16</v>
      </c>
      <c r="G118" s="11" t="s">
        <v>2299</v>
      </c>
      <c r="H118" s="27" t="s">
        <v>2245</v>
      </c>
      <c r="I118" s="27" t="s">
        <v>2258</v>
      </c>
      <c r="J118" s="43">
        <v>129190</v>
      </c>
      <c r="K118" s="4">
        <v>2016</v>
      </c>
    </row>
    <row r="119" spans="1:12" x14ac:dyDescent="0.25">
      <c r="A119" s="33" t="s">
        <v>2301</v>
      </c>
      <c r="B119" s="33" t="s">
        <v>2302</v>
      </c>
      <c r="C119" s="34">
        <v>1980</v>
      </c>
      <c r="D119" s="36">
        <v>2</v>
      </c>
      <c r="E119" s="33" t="s">
        <v>2303</v>
      </c>
      <c r="F119" s="33" t="s">
        <v>16</v>
      </c>
      <c r="G119" s="33" t="s">
        <v>88</v>
      </c>
      <c r="H119" s="28" t="s">
        <v>2304</v>
      </c>
      <c r="I119" s="28" t="s">
        <v>2305</v>
      </c>
      <c r="J119" s="43">
        <v>147780</v>
      </c>
      <c r="K119" s="4">
        <v>2016</v>
      </c>
    </row>
    <row r="120" spans="1:12" x14ac:dyDescent="0.25">
      <c r="A120" s="15" t="s">
        <v>2306</v>
      </c>
      <c r="B120" s="15" t="s">
        <v>2307</v>
      </c>
      <c r="C120" s="34">
        <v>1991</v>
      </c>
      <c r="D120" s="16">
        <v>1</v>
      </c>
      <c r="E120" s="15" t="s">
        <v>2308</v>
      </c>
      <c r="F120" s="15" t="s">
        <v>16</v>
      </c>
      <c r="G120" s="15" t="s">
        <v>73</v>
      </c>
      <c r="H120" s="28" t="s">
        <v>2304</v>
      </c>
      <c r="I120" s="28" t="s">
        <v>2309</v>
      </c>
      <c r="J120" s="43">
        <v>38955</v>
      </c>
      <c r="K120" s="4">
        <v>2016</v>
      </c>
    </row>
    <row r="121" spans="1:12" x14ac:dyDescent="0.25">
      <c r="A121" s="11" t="s">
        <v>2310</v>
      </c>
      <c r="B121" s="11" t="s">
        <v>2311</v>
      </c>
      <c r="C121" s="32">
        <v>1944</v>
      </c>
      <c r="D121" s="14">
        <v>1</v>
      </c>
      <c r="E121" s="11" t="s">
        <v>2312</v>
      </c>
      <c r="F121" s="11" t="s">
        <v>16</v>
      </c>
      <c r="G121" s="11" t="s">
        <v>153</v>
      </c>
      <c r="H121" s="27" t="s">
        <v>2293</v>
      </c>
      <c r="I121" s="27" t="s">
        <v>2313</v>
      </c>
      <c r="J121" s="43">
        <v>123120</v>
      </c>
      <c r="K121" s="4">
        <v>2016</v>
      </c>
    </row>
    <row r="122" spans="1:12" x14ac:dyDescent="0.25">
      <c r="A122" s="11" t="s">
        <v>2314</v>
      </c>
      <c r="B122" s="11" t="s">
        <v>2315</v>
      </c>
      <c r="C122" s="32">
        <v>1966</v>
      </c>
      <c r="D122" s="14">
        <v>2</v>
      </c>
      <c r="E122" s="11" t="s">
        <v>2316</v>
      </c>
      <c r="F122" s="11" t="s">
        <v>16</v>
      </c>
      <c r="G122" s="11" t="s">
        <v>17</v>
      </c>
      <c r="H122" s="27" t="s">
        <v>2293</v>
      </c>
      <c r="I122" s="27" t="s">
        <v>2313</v>
      </c>
      <c r="J122" s="43">
        <v>72975</v>
      </c>
      <c r="K122" s="4">
        <v>2016</v>
      </c>
    </row>
    <row r="123" spans="1:12" x14ac:dyDescent="0.25">
      <c r="A123" s="15" t="s">
        <v>2317</v>
      </c>
      <c r="B123" s="15" t="s">
        <v>2318</v>
      </c>
      <c r="C123" s="34">
        <v>1958</v>
      </c>
      <c r="D123" s="16">
        <v>1</v>
      </c>
      <c r="E123" s="15" t="s">
        <v>2319</v>
      </c>
      <c r="F123" s="15" t="s">
        <v>16</v>
      </c>
      <c r="G123" s="15" t="s">
        <v>1060</v>
      </c>
      <c r="H123" s="28" t="s">
        <v>2304</v>
      </c>
      <c r="I123" s="28" t="s">
        <v>2320</v>
      </c>
      <c r="J123" s="4">
        <v>178495</v>
      </c>
      <c r="K123" s="4">
        <v>2016</v>
      </c>
      <c r="L123" s="2" t="s">
        <v>2446</v>
      </c>
    </row>
    <row r="124" spans="1:12" x14ac:dyDescent="0.25">
      <c r="A124" s="11" t="s">
        <v>2321</v>
      </c>
      <c r="B124" s="11" t="s">
        <v>2322</v>
      </c>
      <c r="C124" s="44">
        <v>1974</v>
      </c>
      <c r="D124" s="14">
        <v>1</v>
      </c>
      <c r="E124" s="11" t="s">
        <v>1721</v>
      </c>
      <c r="F124" s="11" t="s">
        <v>16</v>
      </c>
      <c r="G124" s="11" t="s">
        <v>987</v>
      </c>
      <c r="H124" s="27" t="s">
        <v>2309</v>
      </c>
      <c r="I124" s="45" t="s">
        <v>2323</v>
      </c>
      <c r="J124" s="4">
        <v>467460</v>
      </c>
      <c r="K124" s="4">
        <v>2016</v>
      </c>
    </row>
    <row r="125" spans="1:12" x14ac:dyDescent="0.25">
      <c r="A125" s="11" t="s">
        <v>2324</v>
      </c>
      <c r="B125" s="11" t="s">
        <v>2325</v>
      </c>
      <c r="C125" s="44">
        <v>1959</v>
      </c>
      <c r="D125" s="14">
        <v>1</v>
      </c>
      <c r="E125" s="11" t="s">
        <v>2326</v>
      </c>
      <c r="F125" s="11" t="s">
        <v>16</v>
      </c>
      <c r="G125" s="11" t="s">
        <v>177</v>
      </c>
      <c r="H125" s="27" t="s">
        <v>2293</v>
      </c>
      <c r="I125" s="27" t="s">
        <v>2327</v>
      </c>
      <c r="J125" s="4">
        <v>116480</v>
      </c>
      <c r="K125" s="4">
        <v>2016</v>
      </c>
    </row>
    <row r="126" spans="1:12" x14ac:dyDescent="0.25">
      <c r="A126" s="11" t="s">
        <v>2328</v>
      </c>
      <c r="B126" s="11" t="s">
        <v>2329</v>
      </c>
      <c r="C126" s="44">
        <v>1960</v>
      </c>
      <c r="D126" s="14">
        <v>2</v>
      </c>
      <c r="E126" s="11" t="s">
        <v>2330</v>
      </c>
      <c r="F126" s="11" t="s">
        <v>16</v>
      </c>
      <c r="G126" s="11" t="s">
        <v>182</v>
      </c>
      <c r="H126" s="27" t="s">
        <v>2293</v>
      </c>
      <c r="I126" s="27" t="s">
        <v>2331</v>
      </c>
      <c r="J126" s="4">
        <v>156000</v>
      </c>
      <c r="K126" s="4">
        <v>2016</v>
      </c>
    </row>
    <row r="127" spans="1:12" x14ac:dyDescent="0.25">
      <c r="A127" s="11" t="s">
        <v>2332</v>
      </c>
      <c r="B127" s="11" t="s">
        <v>2333</v>
      </c>
      <c r="C127" s="44">
        <v>1966</v>
      </c>
      <c r="D127" s="14">
        <v>1</v>
      </c>
      <c r="E127" s="11" t="s">
        <v>2334</v>
      </c>
      <c r="F127" s="11" t="s">
        <v>16</v>
      </c>
      <c r="G127" s="11" t="s">
        <v>320</v>
      </c>
      <c r="H127" s="27" t="s">
        <v>2335</v>
      </c>
      <c r="I127" s="27" t="s">
        <v>2336</v>
      </c>
      <c r="J127" s="4">
        <v>107560</v>
      </c>
      <c r="K127" s="4">
        <v>2016</v>
      </c>
    </row>
    <row r="128" spans="1:12" x14ac:dyDescent="0.25">
      <c r="A128" s="11" t="s">
        <v>2337</v>
      </c>
      <c r="B128" s="11" t="s">
        <v>2338</v>
      </c>
      <c r="C128" s="44">
        <v>1939</v>
      </c>
      <c r="D128" s="14">
        <v>2</v>
      </c>
      <c r="E128" s="11" t="s">
        <v>2339</v>
      </c>
      <c r="F128" s="11" t="s">
        <v>16</v>
      </c>
      <c r="G128" s="11" t="s">
        <v>153</v>
      </c>
      <c r="H128" s="27" t="s">
        <v>2340</v>
      </c>
      <c r="I128" s="27" t="s">
        <v>2341</v>
      </c>
      <c r="J128" s="4">
        <v>112020</v>
      </c>
      <c r="K128" s="4">
        <v>2016</v>
      </c>
    </row>
    <row r="129" spans="1:11" x14ac:dyDescent="0.25">
      <c r="A129" s="11" t="s">
        <v>2342</v>
      </c>
      <c r="B129" s="11" t="s">
        <v>2343</v>
      </c>
      <c r="C129" s="44">
        <v>1962</v>
      </c>
      <c r="D129" s="14">
        <v>1</v>
      </c>
      <c r="E129" s="11" t="s">
        <v>2344</v>
      </c>
      <c r="F129" s="11" t="s">
        <v>16</v>
      </c>
      <c r="G129" s="11" t="s">
        <v>1039</v>
      </c>
      <c r="H129" s="27" t="s">
        <v>2340</v>
      </c>
      <c r="I129" s="27" t="s">
        <v>2345</v>
      </c>
      <c r="J129" s="4">
        <v>282960</v>
      </c>
      <c r="K129" s="4">
        <v>2016</v>
      </c>
    </row>
    <row r="130" spans="1:11" x14ac:dyDescent="0.25">
      <c r="A130" s="11" t="s">
        <v>2346</v>
      </c>
      <c r="B130" s="11" t="s">
        <v>2347</v>
      </c>
      <c r="C130" s="44">
        <v>1957</v>
      </c>
      <c r="D130" s="14">
        <v>2</v>
      </c>
      <c r="E130" s="11" t="s">
        <v>2348</v>
      </c>
      <c r="F130" s="11" t="s">
        <v>16</v>
      </c>
      <c r="G130" s="11" t="s">
        <v>177</v>
      </c>
      <c r="H130" s="27" t="s">
        <v>2258</v>
      </c>
      <c r="I130" s="27" t="s">
        <v>2341</v>
      </c>
      <c r="J130" s="4">
        <v>151800</v>
      </c>
      <c r="K130" s="4">
        <v>2016</v>
      </c>
    </row>
    <row r="131" spans="1:11" x14ac:dyDescent="0.25">
      <c r="A131" s="11" t="s">
        <v>2349</v>
      </c>
      <c r="B131" s="11" t="s">
        <v>2350</v>
      </c>
      <c r="C131" s="44">
        <v>1949</v>
      </c>
      <c r="D131" s="14">
        <v>2</v>
      </c>
      <c r="E131" s="11" t="s">
        <v>2351</v>
      </c>
      <c r="F131" s="11" t="s">
        <v>16</v>
      </c>
      <c r="G131" s="11" t="s">
        <v>752</v>
      </c>
      <c r="H131" s="27" t="s">
        <v>2327</v>
      </c>
      <c r="I131" s="27" t="s">
        <v>2336</v>
      </c>
      <c r="J131" s="4">
        <v>127140</v>
      </c>
      <c r="K131" s="4">
        <v>2016</v>
      </c>
    </row>
    <row r="132" spans="1:11" x14ac:dyDescent="0.25">
      <c r="A132" s="12" t="s">
        <v>2349</v>
      </c>
      <c r="B132" s="12" t="s">
        <v>2350</v>
      </c>
      <c r="C132" s="32">
        <v>1949</v>
      </c>
      <c r="D132" s="17">
        <v>2</v>
      </c>
      <c r="E132" s="12" t="s">
        <v>2351</v>
      </c>
      <c r="F132" s="12" t="s">
        <v>16</v>
      </c>
      <c r="G132" s="12" t="s">
        <v>752</v>
      </c>
      <c r="H132" s="35" t="s">
        <v>2408</v>
      </c>
      <c r="I132" s="35" t="s">
        <v>2379</v>
      </c>
      <c r="J132" s="4">
        <v>4110</v>
      </c>
      <c r="K132" s="4">
        <v>2016</v>
      </c>
    </row>
    <row r="133" spans="1:11" x14ac:dyDescent="0.25">
      <c r="A133" s="11" t="s">
        <v>2352</v>
      </c>
      <c r="B133" s="11" t="s">
        <v>2353</v>
      </c>
      <c r="C133" s="44">
        <v>1963</v>
      </c>
      <c r="D133" s="14">
        <v>2</v>
      </c>
      <c r="E133" s="11" t="s">
        <v>1185</v>
      </c>
      <c r="F133" s="11" t="s">
        <v>16</v>
      </c>
      <c r="G133" s="11" t="s">
        <v>21</v>
      </c>
      <c r="H133" s="27" t="s">
        <v>2327</v>
      </c>
      <c r="I133" s="27" t="s">
        <v>2354</v>
      </c>
      <c r="J133" s="4">
        <v>188700</v>
      </c>
      <c r="K133" s="4">
        <v>2016</v>
      </c>
    </row>
    <row r="134" spans="1:11" x14ac:dyDescent="0.25">
      <c r="A134" s="11" t="s">
        <v>2355</v>
      </c>
      <c r="B134" s="11" t="s">
        <v>2356</v>
      </c>
      <c r="C134" s="44">
        <v>1962</v>
      </c>
      <c r="D134" s="14">
        <v>2</v>
      </c>
      <c r="E134" s="11" t="s">
        <v>2358</v>
      </c>
      <c r="F134" s="11" t="s">
        <v>16</v>
      </c>
      <c r="G134" s="11" t="s">
        <v>2357</v>
      </c>
      <c r="H134" s="27" t="s">
        <v>2359</v>
      </c>
      <c r="I134" s="27" t="s">
        <v>2320</v>
      </c>
      <c r="J134" s="4">
        <v>74680</v>
      </c>
      <c r="K134" s="4">
        <v>2016</v>
      </c>
    </row>
    <row r="135" spans="1:11" x14ac:dyDescent="0.25">
      <c r="A135" s="11" t="s">
        <v>2360</v>
      </c>
      <c r="B135" s="11" t="s">
        <v>2361</v>
      </c>
      <c r="C135" s="44">
        <v>1968</v>
      </c>
      <c r="D135" s="14">
        <v>2</v>
      </c>
      <c r="E135" s="11" t="s">
        <v>2363</v>
      </c>
      <c r="F135" s="11" t="s">
        <v>16</v>
      </c>
      <c r="G135" s="11" t="s">
        <v>2362</v>
      </c>
      <c r="H135" s="27" t="s">
        <v>2336</v>
      </c>
      <c r="I135" s="27" t="s">
        <v>2364</v>
      </c>
      <c r="J135" s="4">
        <v>131340</v>
      </c>
      <c r="K135" s="4">
        <v>2016</v>
      </c>
    </row>
    <row r="136" spans="1:11" x14ac:dyDescent="0.25">
      <c r="A136" s="11" t="s">
        <v>2365</v>
      </c>
      <c r="B136" s="11" t="s">
        <v>2366</v>
      </c>
      <c r="C136" s="44">
        <v>1984</v>
      </c>
      <c r="D136" s="14">
        <v>1</v>
      </c>
      <c r="E136" s="11" t="s">
        <v>2367</v>
      </c>
      <c r="F136" s="11" t="s">
        <v>16</v>
      </c>
      <c r="G136" s="11" t="s">
        <v>160</v>
      </c>
      <c r="H136" s="27" t="s">
        <v>2336</v>
      </c>
      <c r="I136" s="27" t="s">
        <v>2341</v>
      </c>
      <c r="J136" s="4">
        <v>0</v>
      </c>
      <c r="K136" s="4">
        <v>2016</v>
      </c>
    </row>
    <row r="137" spans="1:11" x14ac:dyDescent="0.25">
      <c r="A137" s="12" t="s">
        <v>2365</v>
      </c>
      <c r="B137" s="12" t="s">
        <v>2366</v>
      </c>
      <c r="C137" s="32">
        <v>1984</v>
      </c>
      <c r="D137" s="17">
        <v>1</v>
      </c>
      <c r="E137" s="12" t="s">
        <v>2367</v>
      </c>
      <c r="F137" s="12" t="s">
        <v>16</v>
      </c>
      <c r="G137" s="12" t="s">
        <v>160</v>
      </c>
      <c r="H137" s="35" t="s">
        <v>2378</v>
      </c>
      <c r="I137" s="35" t="s">
        <v>2379</v>
      </c>
      <c r="J137" s="4">
        <v>262680</v>
      </c>
      <c r="K137" s="4">
        <v>2016</v>
      </c>
    </row>
    <row r="138" spans="1:11" x14ac:dyDescent="0.25">
      <c r="A138" s="11" t="s">
        <v>2368</v>
      </c>
      <c r="B138" s="11" t="s">
        <v>2369</v>
      </c>
      <c r="C138" s="44">
        <v>1944</v>
      </c>
      <c r="D138" s="14">
        <v>2</v>
      </c>
      <c r="E138" s="11" t="s">
        <v>2370</v>
      </c>
      <c r="F138" s="11" t="s">
        <v>16</v>
      </c>
      <c r="G138" s="11" t="s">
        <v>153</v>
      </c>
      <c r="H138" s="27" t="s">
        <v>2336</v>
      </c>
      <c r="I138" s="27" t="s">
        <v>2354</v>
      </c>
      <c r="J138" s="4">
        <v>16440</v>
      </c>
      <c r="K138" s="4">
        <v>2016</v>
      </c>
    </row>
    <row r="139" spans="1:11" x14ac:dyDescent="0.25">
      <c r="A139" s="12" t="s">
        <v>2371</v>
      </c>
      <c r="B139" s="12" t="s">
        <v>2372</v>
      </c>
      <c r="C139" s="32">
        <v>1968</v>
      </c>
      <c r="D139" s="17">
        <v>1</v>
      </c>
      <c r="E139" s="12" t="s">
        <v>2373</v>
      </c>
      <c r="F139" s="12" t="s">
        <v>16</v>
      </c>
      <c r="G139" s="12" t="s">
        <v>986</v>
      </c>
      <c r="H139" s="35" t="s">
        <v>2336</v>
      </c>
      <c r="I139" s="35" t="s">
        <v>2374</v>
      </c>
      <c r="J139" s="4">
        <v>43855</v>
      </c>
      <c r="K139" s="4">
        <v>2016</v>
      </c>
    </row>
    <row r="140" spans="1:11" x14ac:dyDescent="0.25">
      <c r="A140" s="11" t="s">
        <v>2375</v>
      </c>
      <c r="B140" s="11" t="s">
        <v>2376</v>
      </c>
      <c r="C140" s="44">
        <v>1965</v>
      </c>
      <c r="D140" s="14">
        <v>2</v>
      </c>
      <c r="E140" s="11" t="s">
        <v>2377</v>
      </c>
      <c r="F140" s="11" t="s">
        <v>16</v>
      </c>
      <c r="G140" s="11" t="s">
        <v>1222</v>
      </c>
      <c r="H140" s="27" t="s">
        <v>2320</v>
      </c>
      <c r="I140" s="27" t="s">
        <v>2364</v>
      </c>
      <c r="J140" s="4">
        <v>41100</v>
      </c>
      <c r="K140" s="4">
        <v>2016</v>
      </c>
    </row>
    <row r="141" spans="1:11" x14ac:dyDescent="0.25">
      <c r="A141" s="11" t="s">
        <v>2380</v>
      </c>
      <c r="B141" s="11" t="s">
        <v>2381</v>
      </c>
      <c r="C141" s="44">
        <v>1942</v>
      </c>
      <c r="D141" s="14">
        <v>2</v>
      </c>
      <c r="E141" s="11" t="s">
        <v>2382</v>
      </c>
      <c r="F141" s="11" t="s">
        <v>16</v>
      </c>
      <c r="G141" s="11" t="s">
        <v>67</v>
      </c>
      <c r="H141" s="27" t="s">
        <v>2378</v>
      </c>
      <c r="I141" s="27" t="s">
        <v>2345</v>
      </c>
      <c r="J141" s="4">
        <v>120940</v>
      </c>
      <c r="K141" s="4">
        <v>2016</v>
      </c>
    </row>
    <row r="142" spans="1:11" x14ac:dyDescent="0.25">
      <c r="A142" s="11" t="s">
        <v>2383</v>
      </c>
      <c r="B142" s="11" t="s">
        <v>2384</v>
      </c>
      <c r="C142" s="44">
        <v>1970</v>
      </c>
      <c r="D142" s="14">
        <v>1</v>
      </c>
      <c r="E142" s="11" t="s">
        <v>2386</v>
      </c>
      <c r="F142" s="11" t="s">
        <v>51</v>
      </c>
      <c r="G142" s="11" t="s">
        <v>2385</v>
      </c>
      <c r="H142" s="27" t="s">
        <v>2354</v>
      </c>
      <c r="I142" s="27" t="s">
        <v>2387</v>
      </c>
      <c r="J142" s="4">
        <v>27065</v>
      </c>
      <c r="K142" s="4">
        <v>2016</v>
      </c>
    </row>
    <row r="143" spans="1:11" x14ac:dyDescent="0.25">
      <c r="A143" s="11" t="s">
        <v>2388</v>
      </c>
      <c r="B143" s="11" t="s">
        <v>2389</v>
      </c>
      <c r="C143" s="44">
        <v>1971</v>
      </c>
      <c r="D143" s="14">
        <v>2</v>
      </c>
      <c r="E143" s="11" t="s">
        <v>2390</v>
      </c>
      <c r="F143" s="11" t="s">
        <v>61</v>
      </c>
      <c r="G143" s="11" t="s">
        <v>41</v>
      </c>
      <c r="H143" s="27" t="s">
        <v>2391</v>
      </c>
      <c r="I143" s="27" t="s">
        <v>2392</v>
      </c>
      <c r="J143" s="4">
        <v>95580</v>
      </c>
      <c r="K143" s="4">
        <v>2016</v>
      </c>
    </row>
    <row r="144" spans="1:11" x14ac:dyDescent="0.25">
      <c r="A144" s="11" t="s">
        <v>2393</v>
      </c>
      <c r="B144" s="11" t="s">
        <v>2394</v>
      </c>
      <c r="C144" s="44">
        <v>1960</v>
      </c>
      <c r="D144" s="14">
        <v>1</v>
      </c>
      <c r="E144" s="11" t="s">
        <v>2395</v>
      </c>
      <c r="F144" s="11" t="s">
        <v>16</v>
      </c>
      <c r="G144" s="11" t="s">
        <v>94</v>
      </c>
      <c r="H144" s="27" t="s">
        <v>2387</v>
      </c>
      <c r="I144" s="27" t="s">
        <v>2396</v>
      </c>
      <c r="J144" s="4">
        <v>127140</v>
      </c>
      <c r="K144" s="4">
        <v>2016</v>
      </c>
    </row>
    <row r="145" spans="1:11" x14ac:dyDescent="0.25">
      <c r="A145" s="12" t="s">
        <v>2397</v>
      </c>
      <c r="B145" s="12" t="s">
        <v>2398</v>
      </c>
      <c r="C145" s="32">
        <v>1962</v>
      </c>
      <c r="D145" s="17">
        <v>2</v>
      </c>
      <c r="E145" s="12" t="s">
        <v>2400</v>
      </c>
      <c r="F145" s="12" t="s">
        <v>16</v>
      </c>
      <c r="G145" s="12" t="s">
        <v>2399</v>
      </c>
      <c r="H145" s="35" t="s">
        <v>2345</v>
      </c>
      <c r="I145" s="35" t="s">
        <v>2401</v>
      </c>
      <c r="J145" s="4">
        <v>174020</v>
      </c>
      <c r="K145" s="4">
        <v>2016</v>
      </c>
    </row>
    <row r="146" spans="1:11" x14ac:dyDescent="0.25">
      <c r="A146" s="12" t="s">
        <v>2402</v>
      </c>
      <c r="B146" s="12" t="s">
        <v>2403</v>
      </c>
      <c r="C146" s="32">
        <v>1960</v>
      </c>
      <c r="D146" s="17">
        <v>1</v>
      </c>
      <c r="E146" s="12" t="s">
        <v>2404</v>
      </c>
      <c r="F146" s="12" t="s">
        <v>16</v>
      </c>
      <c r="G146" s="12" t="s">
        <v>320</v>
      </c>
      <c r="H146" s="35" t="s">
        <v>2345</v>
      </c>
      <c r="I146" s="35" t="s">
        <v>2379</v>
      </c>
      <c r="J146" s="4">
        <v>156000</v>
      </c>
      <c r="K146" s="4">
        <v>2016</v>
      </c>
    </row>
    <row r="147" spans="1:11" x14ac:dyDescent="0.25">
      <c r="A147" s="12" t="s">
        <v>2405</v>
      </c>
      <c r="B147" s="12" t="s">
        <v>2406</v>
      </c>
      <c r="C147" s="32">
        <v>1975</v>
      </c>
      <c r="D147" s="17">
        <v>2</v>
      </c>
      <c r="E147" s="12" t="s">
        <v>2407</v>
      </c>
      <c r="F147" s="12" t="s">
        <v>16</v>
      </c>
      <c r="G147" s="12" t="s">
        <v>320</v>
      </c>
      <c r="H147" s="35" t="s">
        <v>2345</v>
      </c>
      <c r="I147" s="35" t="s">
        <v>2379</v>
      </c>
      <c r="J147" s="4">
        <v>45120</v>
      </c>
      <c r="K147" s="4">
        <v>2016</v>
      </c>
    </row>
    <row r="148" spans="1:11" x14ac:dyDescent="0.25">
      <c r="A148" s="11" t="s">
        <v>2409</v>
      </c>
      <c r="B148" s="11" t="s">
        <v>2410</v>
      </c>
      <c r="C148" s="44">
        <v>1963</v>
      </c>
      <c r="D148" s="14">
        <v>1</v>
      </c>
      <c r="E148" s="11" t="s">
        <v>2411</v>
      </c>
      <c r="F148" s="11" t="s">
        <v>16</v>
      </c>
      <c r="G148" s="11" t="s">
        <v>1082</v>
      </c>
      <c r="H148" s="27" t="s">
        <v>2408</v>
      </c>
      <c r="I148" s="27" t="s">
        <v>2412</v>
      </c>
      <c r="J148" s="4">
        <v>61560</v>
      </c>
      <c r="K148" s="4">
        <v>2016</v>
      </c>
    </row>
    <row r="149" spans="1:11" x14ac:dyDescent="0.25">
      <c r="A149" s="12" t="s">
        <v>2413</v>
      </c>
      <c r="B149" s="12" t="s">
        <v>2414</v>
      </c>
      <c r="C149" s="32">
        <v>1954</v>
      </c>
      <c r="D149" s="17">
        <v>2</v>
      </c>
      <c r="E149" s="12" t="s">
        <v>2415</v>
      </c>
      <c r="F149" s="12" t="s">
        <v>16</v>
      </c>
      <c r="G149" s="12" t="s">
        <v>88</v>
      </c>
      <c r="H149" s="35" t="s">
        <v>2392</v>
      </c>
      <c r="I149" s="35" t="s">
        <v>2379</v>
      </c>
      <c r="J149" s="4">
        <v>58240</v>
      </c>
      <c r="K149" s="4">
        <v>2016</v>
      </c>
    </row>
    <row r="150" spans="1:11" x14ac:dyDescent="0.25">
      <c r="A150" s="12" t="s">
        <v>2416</v>
      </c>
      <c r="B150" s="12" t="s">
        <v>2417</v>
      </c>
      <c r="C150" s="32">
        <v>1943</v>
      </c>
      <c r="D150" s="17">
        <v>2</v>
      </c>
      <c r="E150" s="12" t="s">
        <v>2418</v>
      </c>
      <c r="F150" s="12" t="s">
        <v>16</v>
      </c>
      <c r="G150" s="12" t="s">
        <v>460</v>
      </c>
      <c r="H150" s="35" t="s">
        <v>2419</v>
      </c>
      <c r="I150" s="35" t="s">
        <v>2420</v>
      </c>
      <c r="J150" s="4">
        <v>221580</v>
      </c>
      <c r="K150" s="4">
        <v>2016</v>
      </c>
    </row>
    <row r="151" spans="1:11" x14ac:dyDescent="0.25">
      <c r="A151" s="12" t="s">
        <v>2421</v>
      </c>
      <c r="B151" s="12" t="s">
        <v>2422</v>
      </c>
      <c r="C151" s="32">
        <v>1961</v>
      </c>
      <c r="D151" s="17">
        <v>2</v>
      </c>
      <c r="E151" s="12" t="s">
        <v>2423</v>
      </c>
      <c r="F151" s="12" t="s">
        <v>16</v>
      </c>
      <c r="G151" s="12" t="s">
        <v>320</v>
      </c>
      <c r="H151" s="35" t="s">
        <v>2424</v>
      </c>
      <c r="I151" s="35" t="s">
        <v>2425</v>
      </c>
      <c r="J151" s="4">
        <v>62000</v>
      </c>
      <c r="K151" s="4">
        <v>2016</v>
      </c>
    </row>
    <row r="152" spans="1:11" x14ac:dyDescent="0.25">
      <c r="A152" s="12" t="s">
        <v>2426</v>
      </c>
      <c r="B152" s="12" t="s">
        <v>2427</v>
      </c>
      <c r="C152" s="32">
        <v>1964</v>
      </c>
      <c r="D152" s="17">
        <v>2</v>
      </c>
      <c r="E152" s="12" t="s">
        <v>2428</v>
      </c>
      <c r="F152" s="12" t="s">
        <v>16</v>
      </c>
      <c r="G152" s="12" t="s">
        <v>984</v>
      </c>
      <c r="H152" s="35" t="s">
        <v>2429</v>
      </c>
      <c r="I152" s="35" t="s">
        <v>2430</v>
      </c>
      <c r="J152" s="4">
        <v>37440</v>
      </c>
      <c r="K152" s="4">
        <v>2016</v>
      </c>
    </row>
    <row r="153" spans="1:11" x14ac:dyDescent="0.25">
      <c r="A153" s="12" t="s">
        <v>2431</v>
      </c>
      <c r="B153" s="12" t="s">
        <v>2432</v>
      </c>
      <c r="C153" s="32">
        <v>1982</v>
      </c>
      <c r="D153" s="17">
        <v>1</v>
      </c>
      <c r="E153" s="12" t="s">
        <v>2433</v>
      </c>
      <c r="F153" s="12" t="s">
        <v>16</v>
      </c>
      <c r="G153" s="12" t="s">
        <v>1117</v>
      </c>
      <c r="H153" s="35" t="s">
        <v>2429</v>
      </c>
      <c r="I153" s="35" t="s">
        <v>2420</v>
      </c>
      <c r="J153" s="4">
        <v>92700</v>
      </c>
      <c r="K153" s="4">
        <v>2016</v>
      </c>
    </row>
    <row r="154" spans="1:11" x14ac:dyDescent="0.25">
      <c r="A154" s="12" t="s">
        <v>2228</v>
      </c>
      <c r="B154" s="12" t="s">
        <v>2229</v>
      </c>
      <c r="C154" s="32">
        <v>1958</v>
      </c>
      <c r="D154" s="17">
        <v>1</v>
      </c>
      <c r="E154" s="12" t="s">
        <v>2231</v>
      </c>
      <c r="F154" s="12" t="s">
        <v>16</v>
      </c>
      <c r="G154" s="12" t="s">
        <v>88</v>
      </c>
      <c r="H154" s="35" t="s">
        <v>2429</v>
      </c>
      <c r="I154" s="35" t="s">
        <v>2420</v>
      </c>
      <c r="J154" s="4">
        <v>164040</v>
      </c>
      <c r="K154" s="4">
        <v>2016</v>
      </c>
    </row>
    <row r="155" spans="1:11" x14ac:dyDescent="0.25">
      <c r="A155" s="12" t="s">
        <v>2434</v>
      </c>
      <c r="B155" s="12" t="s">
        <v>2435</v>
      </c>
      <c r="C155" s="32">
        <v>1974</v>
      </c>
      <c r="D155" s="17">
        <v>1</v>
      </c>
      <c r="E155" s="12" t="s">
        <v>2436</v>
      </c>
      <c r="F155" s="12" t="s">
        <v>16</v>
      </c>
      <c r="G155" s="12" t="s">
        <v>1132</v>
      </c>
      <c r="H155" s="35" t="s">
        <v>2437</v>
      </c>
      <c r="I155" s="35" t="s">
        <v>2430</v>
      </c>
      <c r="J155" s="4">
        <v>20360</v>
      </c>
      <c r="K155" s="4">
        <v>2016</v>
      </c>
    </row>
    <row r="156" spans="1:11" x14ac:dyDescent="0.25">
      <c r="A156" s="12" t="s">
        <v>2438</v>
      </c>
      <c r="B156" s="12" t="s">
        <v>2439</v>
      </c>
      <c r="C156" s="32">
        <v>2001</v>
      </c>
      <c r="D156" s="17">
        <v>1</v>
      </c>
      <c r="E156" s="12" t="s">
        <v>2441</v>
      </c>
      <c r="F156" s="12" t="s">
        <v>16</v>
      </c>
      <c r="G156" s="12" t="s">
        <v>2440</v>
      </c>
      <c r="H156" s="35" t="s">
        <v>2437</v>
      </c>
      <c r="I156" s="35" t="s">
        <v>2430</v>
      </c>
      <c r="J156" s="4">
        <v>20360</v>
      </c>
      <c r="K156" s="4">
        <v>2016</v>
      </c>
    </row>
    <row r="157" spans="1:11" x14ac:dyDescent="0.25">
      <c r="A157" s="12" t="s">
        <v>2442</v>
      </c>
      <c r="B157" s="12" t="s">
        <v>2443</v>
      </c>
      <c r="C157" s="32">
        <v>1956</v>
      </c>
      <c r="D157" s="17">
        <v>2</v>
      </c>
      <c r="E157" s="12" t="s">
        <v>2444</v>
      </c>
      <c r="F157" s="12" t="s">
        <v>51</v>
      </c>
      <c r="G157" s="12" t="s">
        <v>27</v>
      </c>
      <c r="H157" s="35" t="s">
        <v>2379</v>
      </c>
      <c r="I157" s="35" t="s">
        <v>2445</v>
      </c>
      <c r="J157" s="4">
        <v>79965</v>
      </c>
      <c r="K157" s="4">
        <v>2016</v>
      </c>
    </row>
  </sheetData>
  <sortState ref="A8:O244">
    <sortCondition ref="H8:H244"/>
  </sortState>
  <mergeCells count="10">
    <mergeCell ref="K5:K7"/>
    <mergeCell ref="G5:G7"/>
    <mergeCell ref="J5:J7"/>
    <mergeCell ref="I5:I7"/>
    <mergeCell ref="A5:A7"/>
    <mergeCell ref="B5:B7"/>
    <mergeCell ref="C5:D6"/>
    <mergeCell ref="E5:E7"/>
    <mergeCell ref="F5:F7"/>
    <mergeCell ref="H5:H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7"/>
  <sheetViews>
    <sheetView view="pageBreakPreview" zoomScaleNormal="100" zoomScaleSheetLayoutView="100" workbookViewId="0">
      <selection activeCell="A4" sqref="A4:K4"/>
    </sheetView>
  </sheetViews>
  <sheetFormatPr defaultRowHeight="12.75" x14ac:dyDescent="0.2"/>
  <cols>
    <col min="1" max="1" width="6" style="73" customWidth="1"/>
    <col min="2" max="2" width="18" style="73" customWidth="1"/>
    <col min="3" max="3" width="6" style="73" customWidth="1"/>
    <col min="4" max="4" width="6.42578125" style="73" customWidth="1"/>
    <col min="5" max="5" width="14.42578125" style="73" customWidth="1"/>
    <col min="6" max="6" width="7.140625" style="73" customWidth="1"/>
    <col min="7" max="7" width="39.7109375" style="73" customWidth="1"/>
    <col min="8" max="8" width="10.85546875" style="74" customWidth="1"/>
    <col min="9" max="9" width="11" style="74" customWidth="1"/>
    <col min="10" max="10" width="10" style="74" customWidth="1"/>
    <col min="11" max="11" width="8.7109375" style="75" customWidth="1"/>
    <col min="12" max="12" width="12" style="73" customWidth="1"/>
    <col min="13" max="16384" width="9.140625" style="73"/>
  </cols>
  <sheetData>
    <row r="1" spans="1:12" x14ac:dyDescent="0.2">
      <c r="G1" s="74"/>
      <c r="J1" s="76"/>
      <c r="K1" s="77"/>
    </row>
    <row r="2" spans="1:12" ht="16.5" x14ac:dyDescent="0.25">
      <c r="A2" s="163" t="s">
        <v>2835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2" ht="16.5" x14ac:dyDescent="0.25">
      <c r="A3" s="163" t="s">
        <v>2837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16.5" x14ac:dyDescent="0.25">
      <c r="A4" s="166" t="s">
        <v>3936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2" x14ac:dyDescent="0.2">
      <c r="G5" s="74"/>
      <c r="J5" s="76"/>
      <c r="K5" s="77"/>
    </row>
    <row r="6" spans="1:12" s="78" customFormat="1" ht="22.5" customHeight="1" x14ac:dyDescent="0.2">
      <c r="A6" s="167" t="s">
        <v>0</v>
      </c>
      <c r="B6" s="164" t="s">
        <v>1</v>
      </c>
      <c r="C6" s="165" t="s">
        <v>2</v>
      </c>
      <c r="D6" s="165"/>
      <c r="E6" s="164" t="s">
        <v>3</v>
      </c>
      <c r="F6" s="165" t="s">
        <v>4</v>
      </c>
      <c r="G6" s="164" t="s">
        <v>7</v>
      </c>
      <c r="H6" s="164" t="s">
        <v>13</v>
      </c>
      <c r="I6" s="164" t="s">
        <v>12</v>
      </c>
      <c r="J6" s="165" t="s">
        <v>8</v>
      </c>
      <c r="K6" s="165" t="s">
        <v>2447</v>
      </c>
      <c r="L6" s="162" t="s">
        <v>2836</v>
      </c>
    </row>
    <row r="7" spans="1:12" x14ac:dyDescent="0.2">
      <c r="A7" s="167"/>
      <c r="B7" s="164"/>
      <c r="C7" s="79" t="s">
        <v>5</v>
      </c>
      <c r="D7" s="79" t="s">
        <v>6</v>
      </c>
      <c r="E7" s="164"/>
      <c r="F7" s="165"/>
      <c r="G7" s="164"/>
      <c r="H7" s="164"/>
      <c r="I7" s="164"/>
      <c r="J7" s="165"/>
      <c r="K7" s="165"/>
      <c r="L7" s="162"/>
    </row>
    <row r="8" spans="1:12" x14ac:dyDescent="0.2">
      <c r="A8" s="80">
        <v>1</v>
      </c>
      <c r="B8" s="109" t="s">
        <v>43</v>
      </c>
      <c r="C8" s="81"/>
      <c r="D8" s="82">
        <v>1987</v>
      </c>
      <c r="E8" s="81" t="s">
        <v>44</v>
      </c>
      <c r="F8" s="81" t="s">
        <v>16</v>
      </c>
      <c r="G8" s="108" t="s">
        <v>153</v>
      </c>
      <c r="H8" s="84">
        <v>41640</v>
      </c>
      <c r="I8" s="84">
        <v>41646</v>
      </c>
      <c r="J8" s="85">
        <v>5000</v>
      </c>
      <c r="K8" s="86">
        <v>2014</v>
      </c>
      <c r="L8" s="80"/>
    </row>
    <row r="9" spans="1:12" ht="25.5" x14ac:dyDescent="0.2">
      <c r="A9" s="80">
        <v>2</v>
      </c>
      <c r="B9" s="109" t="s">
        <v>128</v>
      </c>
      <c r="C9" s="81"/>
      <c r="D9" s="82">
        <v>1988</v>
      </c>
      <c r="E9" s="81" t="s">
        <v>129</v>
      </c>
      <c r="F9" s="81" t="s">
        <v>130</v>
      </c>
      <c r="G9" s="108" t="s">
        <v>461</v>
      </c>
      <c r="H9" s="84">
        <v>41642</v>
      </c>
      <c r="I9" s="84">
        <v>41647</v>
      </c>
      <c r="J9" s="85">
        <v>4000</v>
      </c>
      <c r="K9" s="86">
        <v>2014</v>
      </c>
      <c r="L9" s="80"/>
    </row>
    <row r="10" spans="1:12" x14ac:dyDescent="0.2">
      <c r="A10" s="80">
        <v>3</v>
      </c>
      <c r="B10" s="109" t="s">
        <v>45</v>
      </c>
      <c r="C10" s="81"/>
      <c r="D10" s="82">
        <v>1983</v>
      </c>
      <c r="E10" s="81" t="s">
        <v>46</v>
      </c>
      <c r="F10" s="81" t="s">
        <v>16</v>
      </c>
      <c r="G10" s="108" t="s">
        <v>153</v>
      </c>
      <c r="H10" s="84">
        <v>41643</v>
      </c>
      <c r="I10" s="84">
        <v>41648</v>
      </c>
      <c r="J10" s="85">
        <v>4000</v>
      </c>
      <c r="K10" s="86">
        <v>2014</v>
      </c>
      <c r="L10" s="80"/>
    </row>
    <row r="11" spans="1:12" x14ac:dyDescent="0.2">
      <c r="A11" s="80">
        <v>4</v>
      </c>
      <c r="B11" s="109" t="s">
        <v>47</v>
      </c>
      <c r="C11" s="81"/>
      <c r="D11" s="82">
        <v>1991</v>
      </c>
      <c r="E11" s="81" t="s">
        <v>48</v>
      </c>
      <c r="F11" s="81" t="s">
        <v>16</v>
      </c>
      <c r="G11" s="108" t="s">
        <v>76</v>
      </c>
      <c r="H11" s="84">
        <v>41644</v>
      </c>
      <c r="I11" s="84">
        <v>41649</v>
      </c>
      <c r="J11" s="85">
        <v>4000</v>
      </c>
      <c r="K11" s="86">
        <v>2014</v>
      </c>
      <c r="L11" s="80"/>
    </row>
    <row r="12" spans="1:12" x14ac:dyDescent="0.2">
      <c r="A12" s="80">
        <v>5</v>
      </c>
      <c r="B12" s="109" t="s">
        <v>49</v>
      </c>
      <c r="C12" s="81"/>
      <c r="D12" s="82">
        <v>1992</v>
      </c>
      <c r="E12" s="81" t="s">
        <v>50</v>
      </c>
      <c r="F12" s="81" t="s">
        <v>51</v>
      </c>
      <c r="G12" s="108" t="s">
        <v>27</v>
      </c>
      <c r="H12" s="84">
        <v>41646</v>
      </c>
      <c r="I12" s="84">
        <v>41652</v>
      </c>
      <c r="J12" s="85">
        <v>5000</v>
      </c>
      <c r="K12" s="86">
        <v>2014</v>
      </c>
      <c r="L12" s="80"/>
    </row>
    <row r="13" spans="1:12" ht="25.5" x14ac:dyDescent="0.2">
      <c r="A13" s="80">
        <v>6</v>
      </c>
      <c r="B13" s="109" t="s">
        <v>107</v>
      </c>
      <c r="C13" s="81"/>
      <c r="D13" s="82">
        <v>1981</v>
      </c>
      <c r="E13" s="81" t="s">
        <v>108</v>
      </c>
      <c r="F13" s="81" t="s">
        <v>109</v>
      </c>
      <c r="G13" s="108" t="s">
        <v>462</v>
      </c>
      <c r="H13" s="84">
        <v>41651</v>
      </c>
      <c r="I13" s="84">
        <v>41655</v>
      </c>
      <c r="J13" s="85">
        <v>3000</v>
      </c>
      <c r="K13" s="86">
        <v>2014</v>
      </c>
      <c r="L13" s="80"/>
    </row>
    <row r="14" spans="1:12" x14ac:dyDescent="0.2">
      <c r="A14" s="80">
        <v>7</v>
      </c>
      <c r="B14" s="109" t="s">
        <v>52</v>
      </c>
      <c r="C14" s="81"/>
      <c r="D14" s="82">
        <v>1986</v>
      </c>
      <c r="E14" s="81" t="s">
        <v>53</v>
      </c>
      <c r="F14" s="81" t="s">
        <v>16</v>
      </c>
      <c r="G14" s="108" t="s">
        <v>76</v>
      </c>
      <c r="H14" s="84">
        <v>41654</v>
      </c>
      <c r="I14" s="84">
        <v>41660</v>
      </c>
      <c r="J14" s="85">
        <v>16000</v>
      </c>
      <c r="K14" s="86">
        <v>2014</v>
      </c>
      <c r="L14" s="80"/>
    </row>
    <row r="15" spans="1:12" x14ac:dyDescent="0.2">
      <c r="A15" s="80">
        <v>8</v>
      </c>
      <c r="B15" s="109" t="s">
        <v>131</v>
      </c>
      <c r="C15" s="81"/>
      <c r="D15" s="82">
        <v>1984</v>
      </c>
      <c r="E15" s="81" t="s">
        <v>132</v>
      </c>
      <c r="F15" s="81" t="s">
        <v>133</v>
      </c>
      <c r="G15" s="108" t="s">
        <v>463</v>
      </c>
      <c r="H15" s="84">
        <v>41655</v>
      </c>
      <c r="I15" s="84">
        <v>41660</v>
      </c>
      <c r="J15" s="85">
        <v>3000</v>
      </c>
      <c r="K15" s="86">
        <v>2014</v>
      </c>
      <c r="L15" s="80"/>
    </row>
    <row r="16" spans="1:12" ht="25.5" x14ac:dyDescent="0.2">
      <c r="A16" s="80">
        <v>9</v>
      </c>
      <c r="B16" s="109" t="s">
        <v>134</v>
      </c>
      <c r="C16" s="81"/>
      <c r="D16" s="82">
        <v>1985</v>
      </c>
      <c r="E16" s="81" t="s">
        <v>135</v>
      </c>
      <c r="F16" s="81" t="s">
        <v>136</v>
      </c>
      <c r="G16" s="108" t="s">
        <v>464</v>
      </c>
      <c r="H16" s="84">
        <v>41656</v>
      </c>
      <c r="I16" s="84">
        <v>41661</v>
      </c>
      <c r="J16" s="85">
        <v>4000</v>
      </c>
      <c r="K16" s="86">
        <v>2014</v>
      </c>
      <c r="L16" s="80"/>
    </row>
    <row r="17" spans="1:12" ht="25.5" x14ac:dyDescent="0.2">
      <c r="A17" s="80">
        <v>10</v>
      </c>
      <c r="B17" s="109" t="s">
        <v>10</v>
      </c>
      <c r="C17" s="82"/>
      <c r="D17" s="87">
        <v>1985</v>
      </c>
      <c r="E17" s="81" t="s">
        <v>11</v>
      </c>
      <c r="F17" s="88">
        <v>51008</v>
      </c>
      <c r="G17" s="109" t="s">
        <v>21</v>
      </c>
      <c r="H17" s="89">
        <v>41657</v>
      </c>
      <c r="I17" s="89">
        <v>41662</v>
      </c>
      <c r="J17" s="90">
        <v>4000</v>
      </c>
      <c r="K17" s="86">
        <v>2014</v>
      </c>
      <c r="L17" s="80"/>
    </row>
    <row r="18" spans="1:12" ht="25.5" x14ac:dyDescent="0.2">
      <c r="A18" s="80">
        <v>11</v>
      </c>
      <c r="B18" s="109" t="s">
        <v>54</v>
      </c>
      <c r="C18" s="81"/>
      <c r="D18" s="82">
        <v>1992</v>
      </c>
      <c r="E18" s="81" t="s">
        <v>55</v>
      </c>
      <c r="F18" s="81" t="s">
        <v>16</v>
      </c>
      <c r="G18" s="108" t="s">
        <v>21</v>
      </c>
      <c r="H18" s="84">
        <v>41661</v>
      </c>
      <c r="I18" s="84">
        <v>41666</v>
      </c>
      <c r="J18" s="85">
        <v>4000</v>
      </c>
      <c r="K18" s="86">
        <v>2014</v>
      </c>
      <c r="L18" s="80"/>
    </row>
    <row r="19" spans="1:12" x14ac:dyDescent="0.2">
      <c r="A19" s="80">
        <v>12</v>
      </c>
      <c r="B19" s="109" t="s">
        <v>62</v>
      </c>
      <c r="C19" s="81"/>
      <c r="D19" s="82">
        <v>1983</v>
      </c>
      <c r="E19" s="81" t="s">
        <v>63</v>
      </c>
      <c r="F19" s="81" t="s">
        <v>16</v>
      </c>
      <c r="G19" s="108" t="s">
        <v>41</v>
      </c>
      <c r="H19" s="84">
        <v>41663</v>
      </c>
      <c r="I19" s="84">
        <v>41666</v>
      </c>
      <c r="J19" s="85">
        <v>2000</v>
      </c>
      <c r="K19" s="86">
        <v>2014</v>
      </c>
      <c r="L19" s="80"/>
    </row>
    <row r="20" spans="1:12" ht="25.5" x14ac:dyDescent="0.2">
      <c r="A20" s="80">
        <v>13</v>
      </c>
      <c r="B20" s="109" t="s">
        <v>56</v>
      </c>
      <c r="C20" s="81"/>
      <c r="D20" s="82">
        <v>1985</v>
      </c>
      <c r="E20" s="81" t="s">
        <v>57</v>
      </c>
      <c r="F20" s="81">
        <v>51008</v>
      </c>
      <c r="G20" s="108" t="s">
        <v>221</v>
      </c>
      <c r="H20" s="84" t="s">
        <v>58</v>
      </c>
      <c r="I20" s="84" t="s">
        <v>59</v>
      </c>
      <c r="J20" s="85">
        <v>4000</v>
      </c>
      <c r="K20" s="86">
        <v>2014</v>
      </c>
      <c r="L20" s="80"/>
    </row>
    <row r="21" spans="1:12" x14ac:dyDescent="0.2">
      <c r="A21" s="80">
        <v>14</v>
      </c>
      <c r="B21" s="109" t="s">
        <v>141</v>
      </c>
      <c r="C21" s="81"/>
      <c r="D21" s="82">
        <v>1976</v>
      </c>
      <c r="E21" s="81" t="s">
        <v>142</v>
      </c>
      <c r="F21" s="81">
        <v>51008</v>
      </c>
      <c r="G21" s="108" t="s">
        <v>88</v>
      </c>
      <c r="H21" s="84" t="s">
        <v>58</v>
      </c>
      <c r="I21" s="91" t="s">
        <v>143</v>
      </c>
      <c r="J21" s="85">
        <v>450</v>
      </c>
      <c r="K21" s="86">
        <v>2014</v>
      </c>
      <c r="L21" s="80"/>
    </row>
    <row r="22" spans="1:12" ht="25.5" x14ac:dyDescent="0.2">
      <c r="A22" s="80">
        <v>15</v>
      </c>
      <c r="B22" s="109" t="s">
        <v>64</v>
      </c>
      <c r="C22" s="81"/>
      <c r="D22" s="82">
        <v>1991</v>
      </c>
      <c r="E22" s="81" t="s">
        <v>65</v>
      </c>
      <c r="F22" s="81">
        <v>51176</v>
      </c>
      <c r="G22" s="108" t="s">
        <v>41</v>
      </c>
      <c r="H22" s="84" t="s">
        <v>66</v>
      </c>
      <c r="I22" s="84" t="s">
        <v>59</v>
      </c>
      <c r="J22" s="85">
        <v>750</v>
      </c>
      <c r="K22" s="86">
        <v>2014</v>
      </c>
      <c r="L22" s="80"/>
    </row>
    <row r="23" spans="1:12" ht="25.5" x14ac:dyDescent="0.2">
      <c r="A23" s="80">
        <v>16</v>
      </c>
      <c r="B23" s="109" t="s">
        <v>14</v>
      </c>
      <c r="C23" s="82">
        <v>1921</v>
      </c>
      <c r="D23" s="87"/>
      <c r="E23" s="81" t="s">
        <v>15</v>
      </c>
      <c r="F23" s="81" t="s">
        <v>16</v>
      </c>
      <c r="G23" s="109" t="s">
        <v>17</v>
      </c>
      <c r="H23" s="84">
        <v>41666</v>
      </c>
      <c r="I23" s="84">
        <v>41692</v>
      </c>
      <c r="J23" s="85">
        <v>850</v>
      </c>
      <c r="K23" s="86">
        <v>2014</v>
      </c>
      <c r="L23" s="80"/>
    </row>
    <row r="24" spans="1:12" ht="25.5" x14ac:dyDescent="0.2">
      <c r="A24" s="80">
        <v>17</v>
      </c>
      <c r="B24" s="109" t="s">
        <v>18</v>
      </c>
      <c r="C24" s="81"/>
      <c r="D24" s="82">
        <v>1991</v>
      </c>
      <c r="E24" s="81" t="s">
        <v>19</v>
      </c>
      <c r="F24" s="81" t="s">
        <v>16</v>
      </c>
      <c r="G24" s="109" t="s">
        <v>21</v>
      </c>
      <c r="H24" s="84" t="s">
        <v>20</v>
      </c>
      <c r="I24" s="84">
        <v>41676</v>
      </c>
      <c r="J24" s="85">
        <v>4000</v>
      </c>
      <c r="K24" s="86">
        <v>2014</v>
      </c>
      <c r="L24" s="80"/>
    </row>
    <row r="25" spans="1:12" ht="25.5" x14ac:dyDescent="0.2">
      <c r="A25" s="80">
        <v>18</v>
      </c>
      <c r="B25" s="109" t="s">
        <v>22</v>
      </c>
      <c r="C25" s="82">
        <v>2003</v>
      </c>
      <c r="D25" s="87"/>
      <c r="E25" s="81" t="s">
        <v>23</v>
      </c>
      <c r="F25" s="81" t="s">
        <v>16</v>
      </c>
      <c r="G25" s="109" t="s">
        <v>24</v>
      </c>
      <c r="H25" s="84">
        <v>41674</v>
      </c>
      <c r="I25" s="84">
        <v>41683</v>
      </c>
      <c r="J25" s="85">
        <v>21600</v>
      </c>
      <c r="K25" s="86">
        <v>2014</v>
      </c>
      <c r="L25" s="80"/>
    </row>
    <row r="26" spans="1:12" x14ac:dyDescent="0.2">
      <c r="A26" s="80">
        <v>19</v>
      </c>
      <c r="B26" s="109" t="s">
        <v>25</v>
      </c>
      <c r="C26" s="81"/>
      <c r="D26" s="82">
        <v>1991</v>
      </c>
      <c r="E26" s="81" t="s">
        <v>26</v>
      </c>
      <c r="F26" s="81" t="s">
        <v>16</v>
      </c>
      <c r="G26" s="109" t="s">
        <v>27</v>
      </c>
      <c r="H26" s="84">
        <v>41676</v>
      </c>
      <c r="I26" s="84">
        <v>41681</v>
      </c>
      <c r="J26" s="85">
        <v>4000</v>
      </c>
      <c r="K26" s="86">
        <v>2014</v>
      </c>
      <c r="L26" s="80"/>
    </row>
    <row r="27" spans="1:12" ht="25.5" x14ac:dyDescent="0.2">
      <c r="A27" s="80">
        <v>20</v>
      </c>
      <c r="B27" s="109" t="s">
        <v>28</v>
      </c>
      <c r="C27" s="81"/>
      <c r="D27" s="82">
        <v>1942</v>
      </c>
      <c r="E27" s="81" t="s">
        <v>29</v>
      </c>
      <c r="F27" s="81" t="s">
        <v>16</v>
      </c>
      <c r="G27" s="109" t="s">
        <v>30</v>
      </c>
      <c r="H27" s="84">
        <v>41679</v>
      </c>
      <c r="I27" s="84">
        <v>41689</v>
      </c>
      <c r="J27" s="85">
        <v>4000</v>
      </c>
      <c r="K27" s="86">
        <v>2014</v>
      </c>
      <c r="L27" s="80"/>
    </row>
    <row r="28" spans="1:12" ht="25.5" x14ac:dyDescent="0.2">
      <c r="A28" s="80">
        <v>21</v>
      </c>
      <c r="B28" s="109" t="s">
        <v>31</v>
      </c>
      <c r="C28" s="81"/>
      <c r="D28" s="82">
        <v>1993</v>
      </c>
      <c r="E28" s="81" t="s">
        <v>32</v>
      </c>
      <c r="F28" s="81" t="s">
        <v>16</v>
      </c>
      <c r="G28" s="109" t="s">
        <v>33</v>
      </c>
      <c r="H28" s="84">
        <v>41683</v>
      </c>
      <c r="I28" s="84">
        <v>41689</v>
      </c>
      <c r="J28" s="85">
        <v>5000</v>
      </c>
      <c r="K28" s="86">
        <v>2014</v>
      </c>
      <c r="L28" s="80"/>
    </row>
    <row r="29" spans="1:12" ht="25.5" x14ac:dyDescent="0.2">
      <c r="A29" s="80">
        <v>22</v>
      </c>
      <c r="B29" s="109" t="s">
        <v>103</v>
      </c>
      <c r="C29" s="82">
        <v>1935</v>
      </c>
      <c r="D29" s="87"/>
      <c r="E29" s="81" t="s">
        <v>104</v>
      </c>
      <c r="F29" s="81" t="s">
        <v>105</v>
      </c>
      <c r="G29" s="108" t="s">
        <v>106</v>
      </c>
      <c r="H29" s="84">
        <v>41684</v>
      </c>
      <c r="I29" s="84">
        <v>41694</v>
      </c>
      <c r="J29" s="85">
        <v>37500</v>
      </c>
      <c r="K29" s="86">
        <v>2014</v>
      </c>
      <c r="L29" s="80"/>
    </row>
    <row r="30" spans="1:12" ht="25.5" x14ac:dyDescent="0.2">
      <c r="A30" s="80">
        <v>23</v>
      </c>
      <c r="B30" s="109" t="s">
        <v>34</v>
      </c>
      <c r="C30" s="81"/>
      <c r="D30" s="82">
        <v>1934</v>
      </c>
      <c r="E30" s="81" t="s">
        <v>35</v>
      </c>
      <c r="F30" s="81" t="s">
        <v>16</v>
      </c>
      <c r="G30" s="109" t="s">
        <v>36</v>
      </c>
      <c r="H30" s="84">
        <v>41684</v>
      </c>
      <c r="I30" s="84">
        <v>41696</v>
      </c>
      <c r="J30" s="85">
        <v>7500</v>
      </c>
      <c r="K30" s="86">
        <v>2014</v>
      </c>
      <c r="L30" s="80"/>
    </row>
    <row r="31" spans="1:12" ht="25.5" x14ac:dyDescent="0.2">
      <c r="A31" s="80">
        <v>24</v>
      </c>
      <c r="B31" s="109" t="s">
        <v>37</v>
      </c>
      <c r="C31" s="82">
        <v>1994</v>
      </c>
      <c r="D31" s="87"/>
      <c r="E31" s="81" t="s">
        <v>38</v>
      </c>
      <c r="F31" s="81" t="s">
        <v>16</v>
      </c>
      <c r="G31" s="109" t="s">
        <v>39</v>
      </c>
      <c r="H31" s="84">
        <v>41687</v>
      </c>
      <c r="I31" s="84">
        <v>41697</v>
      </c>
      <c r="J31" s="85">
        <v>7200</v>
      </c>
      <c r="K31" s="86">
        <v>2014</v>
      </c>
      <c r="L31" s="80"/>
    </row>
    <row r="32" spans="1:12" x14ac:dyDescent="0.2">
      <c r="A32" s="80">
        <v>25</v>
      </c>
      <c r="B32" s="109" t="s">
        <v>10</v>
      </c>
      <c r="C32" s="81"/>
      <c r="D32" s="82">
        <v>1980</v>
      </c>
      <c r="E32" s="81" t="s">
        <v>40</v>
      </c>
      <c r="F32" s="81" t="s">
        <v>16</v>
      </c>
      <c r="G32" s="109" t="s">
        <v>41</v>
      </c>
      <c r="H32" s="84">
        <v>41688</v>
      </c>
      <c r="I32" s="84">
        <v>41691</v>
      </c>
      <c r="J32" s="85">
        <v>2000</v>
      </c>
      <c r="K32" s="86">
        <v>2014</v>
      </c>
      <c r="L32" s="80"/>
    </row>
    <row r="33" spans="1:12" ht="25.5" x14ac:dyDescent="0.2">
      <c r="A33" s="80">
        <v>26</v>
      </c>
      <c r="B33" s="109" t="s">
        <v>68</v>
      </c>
      <c r="C33" s="82">
        <v>1951</v>
      </c>
      <c r="D33" s="87"/>
      <c r="E33" s="81" t="s">
        <v>69</v>
      </c>
      <c r="F33" s="81" t="s">
        <v>16</v>
      </c>
      <c r="G33" s="108" t="s">
        <v>70</v>
      </c>
      <c r="H33" s="84">
        <v>41690</v>
      </c>
      <c r="I33" s="84">
        <v>41699</v>
      </c>
      <c r="J33" s="85">
        <v>3400</v>
      </c>
      <c r="K33" s="86">
        <v>2014</v>
      </c>
      <c r="L33" s="80"/>
    </row>
    <row r="34" spans="1:12" ht="25.5" x14ac:dyDescent="0.2">
      <c r="A34" s="80">
        <v>27</v>
      </c>
      <c r="B34" s="109" t="s">
        <v>120</v>
      </c>
      <c r="C34" s="81"/>
      <c r="D34" s="82">
        <v>1987</v>
      </c>
      <c r="E34" s="81" t="s">
        <v>121</v>
      </c>
      <c r="F34" s="81" t="s">
        <v>122</v>
      </c>
      <c r="G34" s="108" t="s">
        <v>123</v>
      </c>
      <c r="H34" s="84">
        <v>41695</v>
      </c>
      <c r="I34" s="84">
        <v>41698</v>
      </c>
      <c r="J34" s="85">
        <v>2000</v>
      </c>
      <c r="K34" s="86">
        <v>2014</v>
      </c>
      <c r="L34" s="80"/>
    </row>
    <row r="35" spans="1:12" ht="25.5" x14ac:dyDescent="0.2">
      <c r="A35" s="80">
        <v>28</v>
      </c>
      <c r="B35" s="109" t="s">
        <v>71</v>
      </c>
      <c r="C35" s="82">
        <v>1932</v>
      </c>
      <c r="D35" s="87"/>
      <c r="E35" s="81" t="s">
        <v>72</v>
      </c>
      <c r="F35" s="81" t="s">
        <v>16</v>
      </c>
      <c r="G35" s="109" t="s">
        <v>73</v>
      </c>
      <c r="H35" s="84">
        <v>41696</v>
      </c>
      <c r="I35" s="84">
        <v>41704</v>
      </c>
      <c r="J35" s="85">
        <v>850</v>
      </c>
      <c r="K35" s="86">
        <v>2014</v>
      </c>
      <c r="L35" s="80"/>
    </row>
    <row r="36" spans="1:12" ht="25.5" x14ac:dyDescent="0.2">
      <c r="A36" s="80">
        <v>29</v>
      </c>
      <c r="B36" s="109" t="s">
        <v>78</v>
      </c>
      <c r="C36" s="82">
        <v>1974</v>
      </c>
      <c r="D36" s="87"/>
      <c r="E36" s="81" t="s">
        <v>79</v>
      </c>
      <c r="F36" s="81" t="s">
        <v>16</v>
      </c>
      <c r="G36" s="108" t="s">
        <v>77</v>
      </c>
      <c r="H36" s="84">
        <v>41697</v>
      </c>
      <c r="I36" s="84">
        <v>41704</v>
      </c>
      <c r="J36" s="85">
        <v>3400</v>
      </c>
      <c r="K36" s="86">
        <v>2014</v>
      </c>
      <c r="L36" s="80"/>
    </row>
    <row r="37" spans="1:12" x14ac:dyDescent="0.2">
      <c r="A37" s="80">
        <v>30</v>
      </c>
      <c r="B37" s="109" t="s">
        <v>74</v>
      </c>
      <c r="C37" s="82">
        <v>1941</v>
      </c>
      <c r="D37" s="87"/>
      <c r="E37" s="81" t="s">
        <v>75</v>
      </c>
      <c r="F37" s="81" t="s">
        <v>16</v>
      </c>
      <c r="G37" s="108" t="s">
        <v>76</v>
      </c>
      <c r="H37" s="84">
        <v>41697</v>
      </c>
      <c r="I37" s="84">
        <v>41710</v>
      </c>
      <c r="J37" s="85">
        <v>850</v>
      </c>
      <c r="K37" s="86">
        <v>2014</v>
      </c>
      <c r="L37" s="80"/>
    </row>
    <row r="38" spans="1:12" ht="25.5" x14ac:dyDescent="0.2">
      <c r="A38" s="80">
        <v>31</v>
      </c>
      <c r="B38" s="109" t="s">
        <v>80</v>
      </c>
      <c r="C38" s="81"/>
      <c r="D38" s="82">
        <v>1936</v>
      </c>
      <c r="E38" s="81" t="s">
        <v>81</v>
      </c>
      <c r="F38" s="81" t="s">
        <v>16</v>
      </c>
      <c r="G38" s="108" t="s">
        <v>82</v>
      </c>
      <c r="H38" s="84">
        <v>41698</v>
      </c>
      <c r="I38" s="84">
        <v>41702</v>
      </c>
      <c r="J38" s="85">
        <v>3400</v>
      </c>
      <c r="K38" s="86">
        <v>2014</v>
      </c>
      <c r="L38" s="80"/>
    </row>
    <row r="39" spans="1:12" ht="25.5" x14ac:dyDescent="0.2">
      <c r="A39" s="80">
        <v>32</v>
      </c>
      <c r="B39" s="109" t="s">
        <v>83</v>
      </c>
      <c r="C39" s="81"/>
      <c r="D39" s="82">
        <v>1994</v>
      </c>
      <c r="E39" s="81" t="s">
        <v>84</v>
      </c>
      <c r="F39" s="81" t="s">
        <v>16</v>
      </c>
      <c r="G39" s="108" t="s">
        <v>85</v>
      </c>
      <c r="H39" s="84">
        <v>41699</v>
      </c>
      <c r="I39" s="84">
        <v>41705</v>
      </c>
      <c r="J39" s="85">
        <v>5000</v>
      </c>
      <c r="K39" s="86">
        <v>2014</v>
      </c>
      <c r="L39" s="80"/>
    </row>
    <row r="40" spans="1:12" x14ac:dyDescent="0.2">
      <c r="A40" s="80">
        <v>33</v>
      </c>
      <c r="B40" s="109" t="s">
        <v>112</v>
      </c>
      <c r="C40" s="82">
        <v>1990</v>
      </c>
      <c r="D40" s="87"/>
      <c r="E40" s="81" t="s">
        <v>113</v>
      </c>
      <c r="F40" s="81" t="s">
        <v>114</v>
      </c>
      <c r="G40" s="109" t="s">
        <v>127</v>
      </c>
      <c r="H40" s="84">
        <v>41701</v>
      </c>
      <c r="I40" s="84">
        <v>41702</v>
      </c>
      <c r="J40" s="85">
        <v>5100</v>
      </c>
      <c r="K40" s="86">
        <v>2014</v>
      </c>
      <c r="L40" s="80"/>
    </row>
    <row r="41" spans="1:12" ht="25.5" x14ac:dyDescent="0.2">
      <c r="A41" s="80">
        <v>34</v>
      </c>
      <c r="B41" s="109" t="s">
        <v>110</v>
      </c>
      <c r="C41" s="82">
        <v>2012</v>
      </c>
      <c r="D41" s="87"/>
      <c r="E41" s="81" t="s">
        <v>111</v>
      </c>
      <c r="F41" s="81" t="s">
        <v>105</v>
      </c>
      <c r="G41" s="109" t="s">
        <v>126</v>
      </c>
      <c r="H41" s="84">
        <v>41701</v>
      </c>
      <c r="I41" s="84">
        <v>41704</v>
      </c>
      <c r="J41" s="85">
        <v>5100</v>
      </c>
      <c r="K41" s="86">
        <v>2014</v>
      </c>
      <c r="L41" s="80"/>
    </row>
    <row r="42" spans="1:12" ht="25.5" x14ac:dyDescent="0.2">
      <c r="A42" s="80">
        <v>35</v>
      </c>
      <c r="B42" s="109" t="s">
        <v>86</v>
      </c>
      <c r="C42" s="81"/>
      <c r="D42" s="82">
        <v>1988</v>
      </c>
      <c r="E42" s="81" t="s">
        <v>87</v>
      </c>
      <c r="F42" s="81" t="s">
        <v>16</v>
      </c>
      <c r="G42" s="108" t="s">
        <v>21</v>
      </c>
      <c r="H42" s="84">
        <v>41702</v>
      </c>
      <c r="I42" s="84">
        <v>41706</v>
      </c>
      <c r="J42" s="85">
        <v>3000</v>
      </c>
      <c r="K42" s="86">
        <v>2014</v>
      </c>
      <c r="L42" s="80"/>
    </row>
    <row r="43" spans="1:12" ht="25.5" x14ac:dyDescent="0.2">
      <c r="A43" s="80">
        <v>36</v>
      </c>
      <c r="B43" s="109" t="s">
        <v>144</v>
      </c>
      <c r="C43" s="81"/>
      <c r="D43" s="82">
        <v>1982</v>
      </c>
      <c r="E43" s="81" t="s">
        <v>145</v>
      </c>
      <c r="F43" s="81" t="s">
        <v>16</v>
      </c>
      <c r="G43" s="108" t="s">
        <v>147</v>
      </c>
      <c r="H43" s="84">
        <v>41707</v>
      </c>
      <c r="I43" s="84">
        <v>41714</v>
      </c>
      <c r="J43" s="85">
        <v>2600</v>
      </c>
      <c r="K43" s="86">
        <v>2014</v>
      </c>
      <c r="L43" s="80"/>
    </row>
    <row r="44" spans="1:12" ht="25.5" x14ac:dyDescent="0.2">
      <c r="A44" s="80">
        <v>37</v>
      </c>
      <c r="B44" s="109" t="s">
        <v>92</v>
      </c>
      <c r="C44" s="81"/>
      <c r="D44" s="82">
        <v>1938</v>
      </c>
      <c r="E44" s="81" t="s">
        <v>93</v>
      </c>
      <c r="F44" s="81" t="s">
        <v>16</v>
      </c>
      <c r="G44" s="108" t="s">
        <v>94</v>
      </c>
      <c r="H44" s="84">
        <v>41711</v>
      </c>
      <c r="I44" s="84">
        <v>41716</v>
      </c>
      <c r="J44" s="85">
        <v>36000</v>
      </c>
      <c r="K44" s="86">
        <v>2014</v>
      </c>
      <c r="L44" s="80"/>
    </row>
    <row r="45" spans="1:12" x14ac:dyDescent="0.2">
      <c r="A45" s="80">
        <v>38</v>
      </c>
      <c r="B45" s="109" t="s">
        <v>89</v>
      </c>
      <c r="C45" s="81"/>
      <c r="D45" s="82">
        <v>1930</v>
      </c>
      <c r="E45" s="81" t="s">
        <v>90</v>
      </c>
      <c r="F45" s="81" t="s">
        <v>91</v>
      </c>
      <c r="G45" s="108" t="s">
        <v>88</v>
      </c>
      <c r="H45" s="84">
        <v>41711</v>
      </c>
      <c r="I45" s="84">
        <v>41725</v>
      </c>
      <c r="J45" s="85">
        <v>8750</v>
      </c>
      <c r="K45" s="86">
        <v>2014</v>
      </c>
      <c r="L45" s="80"/>
    </row>
    <row r="46" spans="1:12" ht="25.5" x14ac:dyDescent="0.2">
      <c r="A46" s="80">
        <v>39</v>
      </c>
      <c r="B46" s="109" t="s">
        <v>149</v>
      </c>
      <c r="C46" s="81"/>
      <c r="D46" s="82">
        <v>1994</v>
      </c>
      <c r="E46" s="81" t="s">
        <v>150</v>
      </c>
      <c r="F46" s="81" t="s">
        <v>16</v>
      </c>
      <c r="G46" s="108" t="s">
        <v>153</v>
      </c>
      <c r="H46" s="84">
        <v>41713</v>
      </c>
      <c r="I46" s="84">
        <v>41719</v>
      </c>
      <c r="J46" s="85">
        <v>5286</v>
      </c>
      <c r="K46" s="86">
        <v>2014</v>
      </c>
      <c r="L46" s="80"/>
    </row>
    <row r="47" spans="1:12" x14ac:dyDescent="0.2">
      <c r="A47" s="80">
        <v>40</v>
      </c>
      <c r="B47" s="109" t="s">
        <v>98</v>
      </c>
      <c r="C47" s="82">
        <v>1930</v>
      </c>
      <c r="D47" s="87"/>
      <c r="E47" s="81" t="s">
        <v>99</v>
      </c>
      <c r="F47" s="81" t="s">
        <v>61</v>
      </c>
      <c r="G47" s="108" t="s">
        <v>41</v>
      </c>
      <c r="H47" s="84">
        <v>41715</v>
      </c>
      <c r="I47" s="84">
        <v>41721</v>
      </c>
      <c r="J47" s="85">
        <v>5000</v>
      </c>
      <c r="K47" s="86">
        <v>2014</v>
      </c>
      <c r="L47" s="80"/>
    </row>
    <row r="48" spans="1:12" x14ac:dyDescent="0.2">
      <c r="A48" s="80">
        <v>41</v>
      </c>
      <c r="B48" s="109" t="s">
        <v>95</v>
      </c>
      <c r="C48" s="81"/>
      <c r="D48" s="82">
        <v>1927</v>
      </c>
      <c r="E48" s="81" t="s">
        <v>96</v>
      </c>
      <c r="F48" s="81" t="s">
        <v>16</v>
      </c>
      <c r="G48" s="108" t="s">
        <v>97</v>
      </c>
      <c r="H48" s="84">
        <v>41715</v>
      </c>
      <c r="I48" s="84">
        <v>41723</v>
      </c>
      <c r="J48" s="85">
        <v>3750</v>
      </c>
      <c r="K48" s="86">
        <v>2014</v>
      </c>
      <c r="L48" s="80"/>
    </row>
    <row r="49" spans="1:12" ht="25.5" x14ac:dyDescent="0.2">
      <c r="A49" s="80">
        <v>42</v>
      </c>
      <c r="B49" s="109" t="s">
        <v>115</v>
      </c>
      <c r="C49" s="82">
        <v>2013</v>
      </c>
      <c r="D49" s="87"/>
      <c r="E49" s="81" t="s">
        <v>116</v>
      </c>
      <c r="F49" s="81" t="s">
        <v>109</v>
      </c>
      <c r="G49" s="109" t="s">
        <v>125</v>
      </c>
      <c r="H49" s="84">
        <v>41715</v>
      </c>
      <c r="I49" s="84">
        <v>41717</v>
      </c>
      <c r="J49" s="85">
        <v>5100</v>
      </c>
      <c r="K49" s="86">
        <v>2014</v>
      </c>
      <c r="L49" s="80"/>
    </row>
    <row r="50" spans="1:12" ht="38.25" x14ac:dyDescent="0.2">
      <c r="A50" s="80">
        <v>43</v>
      </c>
      <c r="B50" s="109" t="s">
        <v>151</v>
      </c>
      <c r="C50" s="81"/>
      <c r="D50" s="82">
        <v>1956</v>
      </c>
      <c r="E50" s="81" t="s">
        <v>152</v>
      </c>
      <c r="F50" s="81" t="s">
        <v>16</v>
      </c>
      <c r="G50" s="108" t="s">
        <v>154</v>
      </c>
      <c r="H50" s="84">
        <v>41715</v>
      </c>
      <c r="I50" s="84">
        <v>41733</v>
      </c>
      <c r="J50" s="85">
        <v>45000</v>
      </c>
      <c r="K50" s="86">
        <v>2014</v>
      </c>
      <c r="L50" s="80"/>
    </row>
    <row r="51" spans="1:12" x14ac:dyDescent="0.2">
      <c r="A51" s="80">
        <v>44</v>
      </c>
      <c r="B51" s="109" t="s">
        <v>100</v>
      </c>
      <c r="C51" s="82">
        <v>1996</v>
      </c>
      <c r="D51" s="87"/>
      <c r="E51" s="81" t="s">
        <v>101</v>
      </c>
      <c r="F51" s="81" t="s">
        <v>16</v>
      </c>
      <c r="G51" s="108" t="s">
        <v>102</v>
      </c>
      <c r="H51" s="84">
        <v>41718</v>
      </c>
      <c r="I51" s="84">
        <v>41723</v>
      </c>
      <c r="J51" s="85">
        <v>3400</v>
      </c>
      <c r="K51" s="86">
        <v>2014</v>
      </c>
      <c r="L51" s="80"/>
    </row>
    <row r="52" spans="1:12" ht="25.5" x14ac:dyDescent="0.2">
      <c r="A52" s="80">
        <v>45</v>
      </c>
      <c r="B52" s="109" t="s">
        <v>155</v>
      </c>
      <c r="C52" s="81"/>
      <c r="D52" s="82">
        <v>1972</v>
      </c>
      <c r="E52" s="81" t="s">
        <v>156</v>
      </c>
      <c r="F52" s="81" t="s">
        <v>16</v>
      </c>
      <c r="G52" s="108" t="s">
        <v>157</v>
      </c>
      <c r="H52" s="84">
        <v>41722</v>
      </c>
      <c r="I52" s="84">
        <v>41737</v>
      </c>
      <c r="J52" s="85">
        <v>3516</v>
      </c>
      <c r="K52" s="86">
        <v>2014</v>
      </c>
      <c r="L52" s="80"/>
    </row>
    <row r="53" spans="1:12" ht="25.5" x14ac:dyDescent="0.2">
      <c r="A53" s="80">
        <v>46</v>
      </c>
      <c r="B53" s="109" t="s">
        <v>158</v>
      </c>
      <c r="C53" s="82">
        <v>1937</v>
      </c>
      <c r="D53" s="87"/>
      <c r="E53" s="81" t="s">
        <v>159</v>
      </c>
      <c r="F53" s="81" t="s">
        <v>16</v>
      </c>
      <c r="G53" s="108" t="s">
        <v>160</v>
      </c>
      <c r="H53" s="84">
        <v>41722</v>
      </c>
      <c r="I53" s="84">
        <v>41733</v>
      </c>
      <c r="J53" s="85">
        <v>1000</v>
      </c>
      <c r="K53" s="86">
        <v>2014</v>
      </c>
      <c r="L53" s="80"/>
    </row>
    <row r="54" spans="1:12" ht="25.5" x14ac:dyDescent="0.2">
      <c r="A54" s="80">
        <v>47</v>
      </c>
      <c r="B54" s="109" t="s">
        <v>117</v>
      </c>
      <c r="C54" s="82">
        <v>2013</v>
      </c>
      <c r="D54" s="87"/>
      <c r="E54" s="81" t="s">
        <v>118</v>
      </c>
      <c r="F54" s="81" t="s">
        <v>109</v>
      </c>
      <c r="G54" s="108" t="s">
        <v>124</v>
      </c>
      <c r="H54" s="84">
        <v>41723</v>
      </c>
      <c r="I54" s="84" t="s">
        <v>119</v>
      </c>
      <c r="J54" s="85">
        <v>5100</v>
      </c>
      <c r="K54" s="86">
        <v>2014</v>
      </c>
      <c r="L54" s="80"/>
    </row>
    <row r="55" spans="1:12" ht="25.5" x14ac:dyDescent="0.2">
      <c r="A55" s="80">
        <v>48</v>
      </c>
      <c r="B55" s="109" t="s">
        <v>161</v>
      </c>
      <c r="C55" s="81"/>
      <c r="D55" s="82">
        <v>1984</v>
      </c>
      <c r="E55" s="81" t="s">
        <v>162</v>
      </c>
      <c r="F55" s="81" t="s">
        <v>16</v>
      </c>
      <c r="G55" s="108" t="s">
        <v>153</v>
      </c>
      <c r="H55" s="84">
        <v>41724</v>
      </c>
      <c r="I55" s="84">
        <v>41730</v>
      </c>
      <c r="J55" s="85">
        <v>5000</v>
      </c>
      <c r="K55" s="86">
        <v>2014</v>
      </c>
      <c r="L55" s="80"/>
    </row>
    <row r="56" spans="1:12" ht="25.5" x14ac:dyDescent="0.2">
      <c r="A56" s="80">
        <v>49</v>
      </c>
      <c r="B56" s="109" t="s">
        <v>163</v>
      </c>
      <c r="C56" s="81"/>
      <c r="D56" s="82">
        <v>1938</v>
      </c>
      <c r="E56" s="81" t="s">
        <v>164</v>
      </c>
      <c r="F56" s="81" t="s">
        <v>165</v>
      </c>
      <c r="G56" s="108" t="s">
        <v>166</v>
      </c>
      <c r="H56" s="84">
        <v>41726</v>
      </c>
      <c r="I56" s="84">
        <v>41736</v>
      </c>
      <c r="J56" s="85">
        <v>850</v>
      </c>
      <c r="K56" s="86">
        <v>2014</v>
      </c>
      <c r="L56" s="80"/>
    </row>
    <row r="57" spans="1:12" ht="25.5" x14ac:dyDescent="0.2">
      <c r="A57" s="80">
        <v>50</v>
      </c>
      <c r="B57" s="109" t="s">
        <v>167</v>
      </c>
      <c r="C57" s="81"/>
      <c r="D57" s="82">
        <v>1996</v>
      </c>
      <c r="E57" s="81" t="s">
        <v>168</v>
      </c>
      <c r="F57" s="81" t="s">
        <v>169</v>
      </c>
      <c r="G57" s="108" t="s">
        <v>147</v>
      </c>
      <c r="H57" s="84">
        <v>41728</v>
      </c>
      <c r="I57" s="84">
        <v>41733</v>
      </c>
      <c r="J57" s="85">
        <v>4000</v>
      </c>
      <c r="K57" s="86">
        <v>2014</v>
      </c>
      <c r="L57" s="80"/>
    </row>
    <row r="58" spans="1:12" ht="25.5" x14ac:dyDescent="0.2">
      <c r="A58" s="80">
        <v>51</v>
      </c>
      <c r="B58" s="109" t="s">
        <v>170</v>
      </c>
      <c r="C58" s="81"/>
      <c r="D58" s="82">
        <v>1977</v>
      </c>
      <c r="E58" s="81" t="s">
        <v>171</v>
      </c>
      <c r="F58" s="81" t="s">
        <v>16</v>
      </c>
      <c r="G58" s="108" t="s">
        <v>172</v>
      </c>
      <c r="H58" s="84">
        <v>41729</v>
      </c>
      <c r="I58" s="84">
        <v>41733</v>
      </c>
      <c r="J58" s="85">
        <v>4000</v>
      </c>
      <c r="K58" s="86">
        <v>2014</v>
      </c>
      <c r="L58" s="80"/>
    </row>
    <row r="59" spans="1:12" ht="25.5" x14ac:dyDescent="0.2">
      <c r="A59" s="80">
        <v>52</v>
      </c>
      <c r="B59" s="109" t="s">
        <v>173</v>
      </c>
      <c r="C59" s="81"/>
      <c r="D59" s="82">
        <v>1982</v>
      </c>
      <c r="E59" s="81" t="s">
        <v>174</v>
      </c>
      <c r="F59" s="81" t="s">
        <v>16</v>
      </c>
      <c r="G59" s="108" t="s">
        <v>82</v>
      </c>
      <c r="H59" s="84">
        <v>41732</v>
      </c>
      <c r="I59" s="84">
        <v>41737</v>
      </c>
      <c r="J59" s="85">
        <v>4000</v>
      </c>
      <c r="K59" s="86">
        <v>2014</v>
      </c>
      <c r="L59" s="80"/>
    </row>
    <row r="60" spans="1:12" x14ac:dyDescent="0.2">
      <c r="A60" s="80">
        <v>53</v>
      </c>
      <c r="B60" s="109" t="s">
        <v>175</v>
      </c>
      <c r="C60" s="81"/>
      <c r="D60" s="82">
        <v>1983</v>
      </c>
      <c r="E60" s="81" t="s">
        <v>176</v>
      </c>
      <c r="F60" s="81" t="s">
        <v>16</v>
      </c>
      <c r="G60" s="108" t="s">
        <v>177</v>
      </c>
      <c r="H60" s="84">
        <v>41733</v>
      </c>
      <c r="I60" s="84">
        <v>41740</v>
      </c>
      <c r="J60" s="85">
        <v>6000</v>
      </c>
      <c r="K60" s="86">
        <v>2014</v>
      </c>
      <c r="L60" s="80"/>
    </row>
    <row r="61" spans="1:12" x14ac:dyDescent="0.2">
      <c r="A61" s="80">
        <v>54</v>
      </c>
      <c r="B61" s="109" t="s">
        <v>178</v>
      </c>
      <c r="C61" s="81"/>
      <c r="D61" s="82">
        <v>1988</v>
      </c>
      <c r="E61" s="81" t="s">
        <v>179</v>
      </c>
      <c r="F61" s="81" t="s">
        <v>16</v>
      </c>
      <c r="G61" s="108" t="s">
        <v>88</v>
      </c>
      <c r="H61" s="84">
        <v>41734</v>
      </c>
      <c r="I61" s="84">
        <v>41739</v>
      </c>
      <c r="J61" s="85">
        <f>1000</f>
        <v>1000</v>
      </c>
      <c r="K61" s="86">
        <v>2014</v>
      </c>
      <c r="L61" s="80"/>
    </row>
    <row r="62" spans="1:12" ht="25.5" x14ac:dyDescent="0.2">
      <c r="A62" s="80">
        <v>55</v>
      </c>
      <c r="B62" s="109" t="s">
        <v>206</v>
      </c>
      <c r="C62" s="82">
        <v>2007</v>
      </c>
      <c r="D62" s="87"/>
      <c r="E62" s="81" t="s">
        <v>207</v>
      </c>
      <c r="F62" s="81" t="s">
        <v>169</v>
      </c>
      <c r="G62" s="108" t="s">
        <v>208</v>
      </c>
      <c r="H62" s="84">
        <v>41734</v>
      </c>
      <c r="I62" s="84">
        <v>41739</v>
      </c>
      <c r="J62" s="85">
        <v>5100</v>
      </c>
      <c r="K62" s="86">
        <v>2014</v>
      </c>
      <c r="L62" s="80"/>
    </row>
    <row r="63" spans="1:12" ht="25.5" x14ac:dyDescent="0.2">
      <c r="A63" s="80">
        <v>56</v>
      </c>
      <c r="B63" s="109" t="s">
        <v>180</v>
      </c>
      <c r="C63" s="82">
        <v>1930</v>
      </c>
      <c r="D63" s="87"/>
      <c r="E63" s="81" t="s">
        <v>181</v>
      </c>
      <c r="F63" s="81" t="s">
        <v>91</v>
      </c>
      <c r="G63" s="108" t="s">
        <v>182</v>
      </c>
      <c r="H63" s="84">
        <v>41736</v>
      </c>
      <c r="I63" s="84">
        <v>41738</v>
      </c>
      <c r="J63" s="92">
        <f>850</f>
        <v>850</v>
      </c>
      <c r="K63" s="86">
        <v>2014</v>
      </c>
      <c r="L63" s="80"/>
    </row>
    <row r="64" spans="1:12" x14ac:dyDescent="0.2">
      <c r="A64" s="80">
        <v>57</v>
      </c>
      <c r="B64" s="109" t="s">
        <v>183</v>
      </c>
      <c r="C64" s="81"/>
      <c r="D64" s="82">
        <v>1991</v>
      </c>
      <c r="E64" s="81" t="s">
        <v>184</v>
      </c>
      <c r="F64" s="81" t="s">
        <v>16</v>
      </c>
      <c r="G64" s="108" t="s">
        <v>153</v>
      </c>
      <c r="H64" s="84">
        <v>41738</v>
      </c>
      <c r="I64" s="84">
        <v>41744</v>
      </c>
      <c r="J64" s="85">
        <v>5000</v>
      </c>
      <c r="K64" s="86">
        <v>2014</v>
      </c>
      <c r="L64" s="80"/>
    </row>
    <row r="65" spans="1:12" ht="25.5" x14ac:dyDescent="0.2">
      <c r="A65" s="80">
        <v>58</v>
      </c>
      <c r="B65" s="109" t="s">
        <v>185</v>
      </c>
      <c r="C65" s="81"/>
      <c r="D65" s="82">
        <v>1991</v>
      </c>
      <c r="E65" s="81" t="s">
        <v>186</v>
      </c>
      <c r="F65" s="81" t="s">
        <v>16</v>
      </c>
      <c r="G65" s="108" t="s">
        <v>88</v>
      </c>
      <c r="H65" s="84">
        <v>41739</v>
      </c>
      <c r="I65" s="84">
        <v>41746</v>
      </c>
      <c r="J65" s="85">
        <v>1500</v>
      </c>
      <c r="K65" s="86">
        <v>2014</v>
      </c>
      <c r="L65" s="80"/>
    </row>
    <row r="66" spans="1:12" ht="38.25" x14ac:dyDescent="0.2">
      <c r="A66" s="80">
        <v>59</v>
      </c>
      <c r="B66" s="109" t="s">
        <v>151</v>
      </c>
      <c r="C66" s="81"/>
      <c r="D66" s="82">
        <v>1956</v>
      </c>
      <c r="E66" s="81" t="s">
        <v>152</v>
      </c>
      <c r="F66" s="81" t="s">
        <v>16</v>
      </c>
      <c r="G66" s="108" t="s">
        <v>154</v>
      </c>
      <c r="H66" s="84">
        <v>41739</v>
      </c>
      <c r="I66" s="84">
        <v>41744</v>
      </c>
      <c r="J66" s="85">
        <f>25270</f>
        <v>25270</v>
      </c>
      <c r="K66" s="86">
        <v>2014</v>
      </c>
      <c r="L66" s="80"/>
    </row>
    <row r="67" spans="1:12" ht="25.5" x14ac:dyDescent="0.2">
      <c r="A67" s="80">
        <v>60</v>
      </c>
      <c r="B67" s="109" t="s">
        <v>187</v>
      </c>
      <c r="C67" s="81"/>
      <c r="D67" s="82">
        <v>2004</v>
      </c>
      <c r="E67" s="81" t="s">
        <v>188</v>
      </c>
      <c r="F67" s="81" t="s">
        <v>16</v>
      </c>
      <c r="G67" s="108" t="s">
        <v>189</v>
      </c>
      <c r="H67" s="84">
        <v>41743</v>
      </c>
      <c r="I67" s="84">
        <v>41752</v>
      </c>
      <c r="J67" s="85">
        <v>7200</v>
      </c>
      <c r="K67" s="86">
        <v>2014</v>
      </c>
      <c r="L67" s="80"/>
    </row>
    <row r="68" spans="1:12" ht="25.5" x14ac:dyDescent="0.2">
      <c r="A68" s="80">
        <v>61</v>
      </c>
      <c r="B68" s="109" t="s">
        <v>190</v>
      </c>
      <c r="C68" s="82">
        <v>1949</v>
      </c>
      <c r="D68" s="87"/>
      <c r="E68" s="81" t="s">
        <v>191</v>
      </c>
      <c r="F68" s="81" t="s">
        <v>16</v>
      </c>
      <c r="G68" s="108" t="s">
        <v>192</v>
      </c>
      <c r="H68" s="84">
        <v>41743</v>
      </c>
      <c r="I68" s="84">
        <v>41751</v>
      </c>
      <c r="J68" s="85">
        <v>141</v>
      </c>
      <c r="K68" s="86">
        <v>2014</v>
      </c>
      <c r="L68" s="80"/>
    </row>
    <row r="69" spans="1:12" ht="25.5" x14ac:dyDescent="0.2">
      <c r="A69" s="80">
        <v>62</v>
      </c>
      <c r="B69" s="109" t="s">
        <v>193</v>
      </c>
      <c r="C69" s="82">
        <v>1988</v>
      </c>
      <c r="D69" s="87"/>
      <c r="E69" s="81" t="s">
        <v>194</v>
      </c>
      <c r="F69" s="81" t="s">
        <v>16</v>
      </c>
      <c r="G69" s="109" t="s">
        <v>82</v>
      </c>
      <c r="H69" s="84">
        <v>41745</v>
      </c>
      <c r="I69" s="84">
        <v>41751</v>
      </c>
      <c r="J69" s="90">
        <v>5000</v>
      </c>
      <c r="K69" s="86">
        <v>2014</v>
      </c>
      <c r="L69" s="80"/>
    </row>
    <row r="70" spans="1:12" ht="25.5" x14ac:dyDescent="0.2">
      <c r="A70" s="80">
        <v>63</v>
      </c>
      <c r="B70" s="109" t="s">
        <v>195</v>
      </c>
      <c r="C70" s="81"/>
      <c r="D70" s="82">
        <v>1990</v>
      </c>
      <c r="E70" s="81" t="s">
        <v>196</v>
      </c>
      <c r="F70" s="81" t="s">
        <v>16</v>
      </c>
      <c r="G70" s="108" t="s">
        <v>199</v>
      </c>
      <c r="H70" s="84">
        <v>41746</v>
      </c>
      <c r="I70" s="84">
        <v>41751</v>
      </c>
      <c r="J70" s="85">
        <v>4000</v>
      </c>
      <c r="K70" s="86">
        <v>2014</v>
      </c>
      <c r="L70" s="80"/>
    </row>
    <row r="71" spans="1:12" x14ac:dyDescent="0.2">
      <c r="A71" s="80">
        <v>64</v>
      </c>
      <c r="B71" s="109" t="s">
        <v>197</v>
      </c>
      <c r="C71" s="81"/>
      <c r="D71" s="82">
        <v>1984</v>
      </c>
      <c r="E71" s="81" t="s">
        <v>198</v>
      </c>
      <c r="F71" s="81" t="s">
        <v>16</v>
      </c>
      <c r="G71" s="108" t="s">
        <v>41</v>
      </c>
      <c r="H71" s="84">
        <v>41746</v>
      </c>
      <c r="I71" s="84">
        <v>41751</v>
      </c>
      <c r="J71" s="85">
        <v>4000</v>
      </c>
      <c r="K71" s="86">
        <v>2014</v>
      </c>
      <c r="L71" s="80"/>
    </row>
    <row r="72" spans="1:12" ht="25.5" x14ac:dyDescent="0.2">
      <c r="A72" s="80">
        <v>65</v>
      </c>
      <c r="B72" s="109" t="s">
        <v>137</v>
      </c>
      <c r="C72" s="82">
        <v>2010</v>
      </c>
      <c r="D72" s="87"/>
      <c r="E72" s="81" t="s">
        <v>138</v>
      </c>
      <c r="F72" s="81" t="s">
        <v>139</v>
      </c>
      <c r="G72" s="109" t="s">
        <v>140</v>
      </c>
      <c r="H72" s="93">
        <v>41747</v>
      </c>
      <c r="I72" s="83"/>
      <c r="J72" s="85">
        <v>21564</v>
      </c>
      <c r="K72" s="86">
        <v>2014</v>
      </c>
      <c r="L72" s="80"/>
    </row>
    <row r="73" spans="1:12" ht="25.5" x14ac:dyDescent="0.2">
      <c r="A73" s="80">
        <v>66</v>
      </c>
      <c r="B73" s="109" t="s">
        <v>200</v>
      </c>
      <c r="C73" s="81"/>
      <c r="D73" s="82">
        <v>1980</v>
      </c>
      <c r="E73" s="81" t="s">
        <v>201</v>
      </c>
      <c r="F73" s="81" t="s">
        <v>16</v>
      </c>
      <c r="G73" s="108" t="s">
        <v>202</v>
      </c>
      <c r="H73" s="84">
        <v>41747</v>
      </c>
      <c r="I73" s="84">
        <v>41751</v>
      </c>
      <c r="J73" s="85">
        <v>3000</v>
      </c>
      <c r="K73" s="86">
        <v>2014</v>
      </c>
      <c r="L73" s="80"/>
    </row>
    <row r="74" spans="1:12" x14ac:dyDescent="0.2">
      <c r="A74" s="80">
        <v>67</v>
      </c>
      <c r="B74" s="109" t="s">
        <v>214</v>
      </c>
      <c r="C74" s="94">
        <v>1929</v>
      </c>
      <c r="D74" s="94"/>
      <c r="E74" s="81" t="s">
        <v>215</v>
      </c>
      <c r="F74" s="88">
        <v>51008</v>
      </c>
      <c r="G74" s="109" t="s">
        <v>97</v>
      </c>
      <c r="H74" s="84" t="s">
        <v>212</v>
      </c>
      <c r="I74" s="84" t="s">
        <v>216</v>
      </c>
      <c r="J74" s="90">
        <v>1875</v>
      </c>
      <c r="K74" s="86">
        <v>2014</v>
      </c>
      <c r="L74" s="80"/>
    </row>
    <row r="75" spans="1:12" x14ac:dyDescent="0.2">
      <c r="A75" s="80">
        <v>68</v>
      </c>
      <c r="B75" s="109" t="s">
        <v>209</v>
      </c>
      <c r="C75" s="81"/>
      <c r="D75" s="82">
        <v>1985</v>
      </c>
      <c r="E75" s="81" t="s">
        <v>210</v>
      </c>
      <c r="F75" s="81" t="s">
        <v>105</v>
      </c>
      <c r="G75" s="108" t="s">
        <v>211</v>
      </c>
      <c r="H75" s="84">
        <v>41752</v>
      </c>
      <c r="I75" s="84">
        <v>41757</v>
      </c>
      <c r="J75" s="85">
        <v>1000</v>
      </c>
      <c r="K75" s="86">
        <v>2014</v>
      </c>
      <c r="L75" s="80"/>
    </row>
    <row r="76" spans="1:12" ht="25.5" x14ac:dyDescent="0.2">
      <c r="A76" s="80">
        <v>69</v>
      </c>
      <c r="B76" s="109" t="s">
        <v>203</v>
      </c>
      <c r="C76" s="82">
        <v>1942</v>
      </c>
      <c r="D76" s="87"/>
      <c r="E76" s="81" t="s">
        <v>204</v>
      </c>
      <c r="F76" s="81" t="s">
        <v>51</v>
      </c>
      <c r="G76" s="108" t="s">
        <v>205</v>
      </c>
      <c r="H76" s="84">
        <v>41753</v>
      </c>
      <c r="I76" s="84">
        <v>41756</v>
      </c>
      <c r="J76" s="85">
        <v>3400</v>
      </c>
      <c r="K76" s="86">
        <v>2014</v>
      </c>
      <c r="L76" s="80"/>
    </row>
    <row r="77" spans="1:12" ht="25.5" x14ac:dyDescent="0.2">
      <c r="A77" s="80">
        <v>70</v>
      </c>
      <c r="B77" s="109" t="s">
        <v>217</v>
      </c>
      <c r="C77" s="94"/>
      <c r="D77" s="94">
        <v>1979</v>
      </c>
      <c r="E77" s="81" t="s">
        <v>218</v>
      </c>
      <c r="F77" s="81" t="s">
        <v>9</v>
      </c>
      <c r="G77" s="108" t="s">
        <v>221</v>
      </c>
      <c r="H77" s="84">
        <v>41757</v>
      </c>
      <c r="I77" s="84">
        <v>41761</v>
      </c>
      <c r="J77" s="85">
        <v>750</v>
      </c>
      <c r="K77" s="86">
        <v>2014</v>
      </c>
      <c r="L77" s="80"/>
    </row>
    <row r="78" spans="1:12" ht="25.5" x14ac:dyDescent="0.2">
      <c r="A78" s="80">
        <v>71</v>
      </c>
      <c r="B78" s="109" t="s">
        <v>219</v>
      </c>
      <c r="C78" s="94"/>
      <c r="D78" s="94">
        <v>1992</v>
      </c>
      <c r="E78" s="81" t="s">
        <v>220</v>
      </c>
      <c r="F78" s="81" t="s">
        <v>16</v>
      </c>
      <c r="G78" s="108" t="s">
        <v>21</v>
      </c>
      <c r="H78" s="84">
        <v>41757</v>
      </c>
      <c r="I78" s="84">
        <v>41782</v>
      </c>
      <c r="J78" s="85">
        <v>3000</v>
      </c>
      <c r="K78" s="86">
        <v>2014</v>
      </c>
      <c r="L78" s="80"/>
    </row>
    <row r="79" spans="1:12" ht="25.5" x14ac:dyDescent="0.2">
      <c r="A79" s="80">
        <v>72</v>
      </c>
      <c r="B79" s="109" t="s">
        <v>190</v>
      </c>
      <c r="C79" s="94">
        <v>1949</v>
      </c>
      <c r="D79" s="94"/>
      <c r="E79" s="81" t="s">
        <v>191</v>
      </c>
      <c r="F79" s="81" t="s">
        <v>16</v>
      </c>
      <c r="G79" s="108" t="s">
        <v>225</v>
      </c>
      <c r="H79" s="84">
        <v>41771</v>
      </c>
      <c r="I79" s="84">
        <v>41782</v>
      </c>
      <c r="J79" s="85">
        <v>1600</v>
      </c>
      <c r="K79" s="86">
        <v>2014</v>
      </c>
      <c r="L79" s="80"/>
    </row>
    <row r="80" spans="1:12" ht="25.5" x14ac:dyDescent="0.2">
      <c r="A80" s="80">
        <v>73</v>
      </c>
      <c r="B80" s="109" t="s">
        <v>226</v>
      </c>
      <c r="C80" s="94"/>
      <c r="D80" s="94">
        <v>1927</v>
      </c>
      <c r="E80" s="81" t="s">
        <v>227</v>
      </c>
      <c r="F80" s="81" t="s">
        <v>16</v>
      </c>
      <c r="G80" s="108" t="s">
        <v>157</v>
      </c>
      <c r="H80" s="84">
        <v>41771</v>
      </c>
      <c r="I80" s="84">
        <v>41779</v>
      </c>
      <c r="J80" s="85">
        <v>1875</v>
      </c>
      <c r="K80" s="86">
        <v>2014</v>
      </c>
      <c r="L80" s="80"/>
    </row>
    <row r="81" spans="1:12" ht="25.5" x14ac:dyDescent="0.2">
      <c r="A81" s="80">
        <v>74</v>
      </c>
      <c r="B81" s="109" t="s">
        <v>228</v>
      </c>
      <c r="C81" s="94"/>
      <c r="D81" s="94">
        <v>1943</v>
      </c>
      <c r="E81" s="81" t="s">
        <v>229</v>
      </c>
      <c r="F81" s="81" t="s">
        <v>16</v>
      </c>
      <c r="G81" s="108" t="s">
        <v>230</v>
      </c>
      <c r="H81" s="84">
        <v>41772</v>
      </c>
      <c r="I81" s="84">
        <v>41779</v>
      </c>
      <c r="J81" s="85">
        <v>3400</v>
      </c>
      <c r="K81" s="86">
        <v>2014</v>
      </c>
      <c r="L81" s="80"/>
    </row>
    <row r="82" spans="1:12" ht="25.5" x14ac:dyDescent="0.2">
      <c r="A82" s="80">
        <v>75</v>
      </c>
      <c r="B82" s="109" t="s">
        <v>231</v>
      </c>
      <c r="C82" s="94"/>
      <c r="D82" s="94">
        <v>1995</v>
      </c>
      <c r="E82" s="81" t="s">
        <v>232</v>
      </c>
      <c r="F82" s="81" t="s">
        <v>16</v>
      </c>
      <c r="G82" s="108" t="s">
        <v>233</v>
      </c>
      <c r="H82" s="84">
        <v>41772</v>
      </c>
      <c r="I82" s="84">
        <v>41778</v>
      </c>
      <c r="J82" s="85">
        <v>5000</v>
      </c>
      <c r="K82" s="86">
        <v>2014</v>
      </c>
      <c r="L82" s="80"/>
    </row>
    <row r="83" spans="1:12" ht="25.5" x14ac:dyDescent="0.2">
      <c r="A83" s="80">
        <v>76</v>
      </c>
      <c r="B83" s="109" t="s">
        <v>234</v>
      </c>
      <c r="C83" s="94"/>
      <c r="D83" s="94">
        <v>1949</v>
      </c>
      <c r="E83" s="81" t="s">
        <v>235</v>
      </c>
      <c r="F83" s="81" t="s">
        <v>16</v>
      </c>
      <c r="G83" s="108" t="s">
        <v>236</v>
      </c>
      <c r="H83" s="84">
        <v>41772</v>
      </c>
      <c r="I83" s="84">
        <v>41777</v>
      </c>
      <c r="J83" s="85">
        <v>3400</v>
      </c>
      <c r="K83" s="86">
        <v>2014</v>
      </c>
      <c r="L83" s="80"/>
    </row>
    <row r="84" spans="1:12" x14ac:dyDescent="0.2">
      <c r="A84" s="80">
        <v>77</v>
      </c>
      <c r="B84" s="109" t="s">
        <v>256</v>
      </c>
      <c r="C84" s="94"/>
      <c r="D84" s="94">
        <v>1996</v>
      </c>
      <c r="E84" s="81" t="s">
        <v>257</v>
      </c>
      <c r="F84" s="81" t="s">
        <v>258</v>
      </c>
      <c r="G84" s="108" t="s">
        <v>259</v>
      </c>
      <c r="H84" s="84">
        <v>41776</v>
      </c>
      <c r="I84" s="84">
        <v>41781</v>
      </c>
      <c r="J84" s="85">
        <v>4000</v>
      </c>
      <c r="K84" s="86">
        <v>2014</v>
      </c>
      <c r="L84" s="80"/>
    </row>
    <row r="85" spans="1:12" x14ac:dyDescent="0.2">
      <c r="A85" s="80">
        <v>78</v>
      </c>
      <c r="B85" s="109" t="s">
        <v>238</v>
      </c>
      <c r="C85" s="94"/>
      <c r="D85" s="94">
        <v>1992</v>
      </c>
      <c r="E85" s="81" t="s">
        <v>239</v>
      </c>
      <c r="F85" s="81" t="s">
        <v>16</v>
      </c>
      <c r="G85" s="108" t="s">
        <v>76</v>
      </c>
      <c r="H85" s="84">
        <v>41778</v>
      </c>
      <c r="I85" s="84">
        <v>41782</v>
      </c>
      <c r="J85" s="85">
        <v>3000</v>
      </c>
      <c r="K85" s="86">
        <v>2014</v>
      </c>
      <c r="L85" s="80"/>
    </row>
    <row r="86" spans="1:12" x14ac:dyDescent="0.2">
      <c r="A86" s="80">
        <v>79</v>
      </c>
      <c r="B86" s="109" t="s">
        <v>240</v>
      </c>
      <c r="C86" s="94"/>
      <c r="D86" s="94">
        <v>1993</v>
      </c>
      <c r="E86" s="81" t="s">
        <v>241</v>
      </c>
      <c r="F86" s="81" t="s">
        <v>16</v>
      </c>
      <c r="G86" s="108" t="s">
        <v>76</v>
      </c>
      <c r="H86" s="84">
        <v>41779</v>
      </c>
      <c r="I86" s="84">
        <v>41782</v>
      </c>
      <c r="J86" s="85">
        <v>1814</v>
      </c>
      <c r="K86" s="86">
        <v>2014</v>
      </c>
      <c r="L86" s="80"/>
    </row>
    <row r="87" spans="1:12" ht="25.5" x14ac:dyDescent="0.2">
      <c r="A87" s="80">
        <v>80</v>
      </c>
      <c r="B87" s="109" t="s">
        <v>242</v>
      </c>
      <c r="C87" s="94"/>
      <c r="D87" s="94">
        <v>1987</v>
      </c>
      <c r="E87" s="81" t="s">
        <v>243</v>
      </c>
      <c r="F87" s="81" t="s">
        <v>42</v>
      </c>
      <c r="G87" s="108" t="s">
        <v>244</v>
      </c>
      <c r="H87" s="84">
        <v>41779</v>
      </c>
      <c r="I87" s="84">
        <v>41785</v>
      </c>
      <c r="J87" s="85">
        <v>1250</v>
      </c>
      <c r="K87" s="86">
        <v>2014</v>
      </c>
      <c r="L87" s="80"/>
    </row>
    <row r="88" spans="1:12" ht="25.5" x14ac:dyDescent="0.2">
      <c r="A88" s="80">
        <v>81</v>
      </c>
      <c r="B88" s="109" t="s">
        <v>155</v>
      </c>
      <c r="C88" s="81"/>
      <c r="D88" s="82">
        <v>1972</v>
      </c>
      <c r="E88" s="81" t="s">
        <v>156</v>
      </c>
      <c r="F88" s="81" t="s">
        <v>16</v>
      </c>
      <c r="G88" s="108" t="s">
        <v>157</v>
      </c>
      <c r="H88" s="84">
        <v>41779</v>
      </c>
      <c r="I88" s="84">
        <v>41793</v>
      </c>
      <c r="J88" s="85">
        <v>3400</v>
      </c>
      <c r="K88" s="86">
        <v>2014</v>
      </c>
      <c r="L88" s="80"/>
    </row>
    <row r="89" spans="1:12" ht="25.5" x14ac:dyDescent="0.2">
      <c r="A89" s="80">
        <v>82</v>
      </c>
      <c r="B89" s="109" t="s">
        <v>245</v>
      </c>
      <c r="C89" s="94"/>
      <c r="D89" s="94">
        <v>1984</v>
      </c>
      <c r="E89" s="81" t="s">
        <v>246</v>
      </c>
      <c r="F89" s="81" t="s">
        <v>16</v>
      </c>
      <c r="G89" s="108" t="s">
        <v>82</v>
      </c>
      <c r="H89" s="84">
        <v>41780</v>
      </c>
      <c r="I89" s="84">
        <v>41786</v>
      </c>
      <c r="J89" s="85">
        <v>4773</v>
      </c>
      <c r="K89" s="86">
        <v>2014</v>
      </c>
      <c r="L89" s="80"/>
    </row>
    <row r="90" spans="1:12" ht="25.5" x14ac:dyDescent="0.2">
      <c r="A90" s="80">
        <v>83</v>
      </c>
      <c r="B90" s="109" t="s">
        <v>247</v>
      </c>
      <c r="C90" s="94"/>
      <c r="D90" s="94">
        <v>1946</v>
      </c>
      <c r="E90" s="81" t="s">
        <v>248</v>
      </c>
      <c r="F90" s="81" t="s">
        <v>16</v>
      </c>
      <c r="G90" s="108" t="s">
        <v>249</v>
      </c>
      <c r="H90" s="84">
        <v>41781</v>
      </c>
      <c r="I90" s="84">
        <v>41785</v>
      </c>
      <c r="J90" s="85">
        <v>1882</v>
      </c>
      <c r="K90" s="86">
        <v>2014</v>
      </c>
      <c r="L90" s="80"/>
    </row>
    <row r="91" spans="1:12" ht="25.5" x14ac:dyDescent="0.2">
      <c r="A91" s="80">
        <v>84</v>
      </c>
      <c r="B91" s="109" t="s">
        <v>260</v>
      </c>
      <c r="C91" s="94">
        <v>1937</v>
      </c>
      <c r="D91" s="94"/>
      <c r="E91" s="81" t="s">
        <v>261</v>
      </c>
      <c r="F91" s="81" t="s">
        <v>237</v>
      </c>
      <c r="G91" s="108" t="s">
        <v>262</v>
      </c>
      <c r="H91" s="84">
        <v>41782</v>
      </c>
      <c r="I91" s="84">
        <v>41789</v>
      </c>
      <c r="J91" s="85">
        <v>21942</v>
      </c>
      <c r="K91" s="86">
        <v>2014</v>
      </c>
      <c r="L91" s="80"/>
    </row>
    <row r="92" spans="1:12" x14ac:dyDescent="0.2">
      <c r="A92" s="80">
        <v>85</v>
      </c>
      <c r="B92" s="109" t="s">
        <v>250</v>
      </c>
      <c r="C92" s="94"/>
      <c r="D92" s="94">
        <v>1982</v>
      </c>
      <c r="E92" s="81" t="s">
        <v>251</v>
      </c>
      <c r="F92" s="81" t="s">
        <v>51</v>
      </c>
      <c r="G92" s="108" t="s">
        <v>27</v>
      </c>
      <c r="H92" s="84">
        <v>41783</v>
      </c>
      <c r="I92" s="84">
        <v>41787</v>
      </c>
      <c r="J92" s="85">
        <v>3000</v>
      </c>
      <c r="K92" s="86">
        <v>2014</v>
      </c>
      <c r="L92" s="80"/>
    </row>
    <row r="93" spans="1:12" x14ac:dyDescent="0.2">
      <c r="A93" s="80">
        <v>86</v>
      </c>
      <c r="B93" s="111" t="s">
        <v>254</v>
      </c>
      <c r="C93" s="80"/>
      <c r="D93" s="80">
        <v>1986</v>
      </c>
      <c r="E93" s="80" t="s">
        <v>255</v>
      </c>
      <c r="F93" s="80" t="s">
        <v>165</v>
      </c>
      <c r="G93" s="108" t="s">
        <v>153</v>
      </c>
      <c r="H93" s="89">
        <v>41783</v>
      </c>
      <c r="I93" s="89">
        <v>41789</v>
      </c>
      <c r="J93" s="85">
        <v>500</v>
      </c>
      <c r="K93" s="86">
        <v>2014</v>
      </c>
      <c r="L93" s="80"/>
    </row>
    <row r="94" spans="1:12" ht="25.5" x14ac:dyDescent="0.2">
      <c r="A94" s="80">
        <v>87</v>
      </c>
      <c r="B94" s="109" t="s">
        <v>263</v>
      </c>
      <c r="C94" s="81"/>
      <c r="D94" s="82">
        <v>1943</v>
      </c>
      <c r="E94" s="81" t="s">
        <v>264</v>
      </c>
      <c r="F94" s="81" t="s">
        <v>16</v>
      </c>
      <c r="G94" s="108" t="s">
        <v>21</v>
      </c>
      <c r="H94" s="84">
        <v>41783</v>
      </c>
      <c r="I94" s="84">
        <v>41796</v>
      </c>
      <c r="J94" s="85">
        <v>2500</v>
      </c>
      <c r="K94" s="86">
        <v>2014</v>
      </c>
      <c r="L94" s="80"/>
    </row>
    <row r="95" spans="1:12" x14ac:dyDescent="0.2">
      <c r="A95" s="80">
        <v>88</v>
      </c>
      <c r="B95" s="109" t="s">
        <v>252</v>
      </c>
      <c r="C95" s="94"/>
      <c r="D95" s="94">
        <v>1980</v>
      </c>
      <c r="E95" s="81" t="s">
        <v>253</v>
      </c>
      <c r="F95" s="81" t="s">
        <v>16</v>
      </c>
      <c r="G95" s="108" t="s">
        <v>76</v>
      </c>
      <c r="H95" s="84">
        <v>41784</v>
      </c>
      <c r="I95" s="84">
        <v>41789</v>
      </c>
      <c r="J95" s="85">
        <v>4000</v>
      </c>
      <c r="K95" s="86">
        <v>2014</v>
      </c>
      <c r="L95" s="80"/>
    </row>
    <row r="96" spans="1:12" x14ac:dyDescent="0.2">
      <c r="A96" s="80">
        <v>89</v>
      </c>
      <c r="B96" s="109" t="s">
        <v>265</v>
      </c>
      <c r="C96" s="81"/>
      <c r="D96" s="82">
        <v>1955</v>
      </c>
      <c r="E96" s="81" t="s">
        <v>266</v>
      </c>
      <c r="F96" s="81" t="s">
        <v>16</v>
      </c>
      <c r="G96" s="108" t="s">
        <v>88</v>
      </c>
      <c r="H96" s="84">
        <v>41787</v>
      </c>
      <c r="I96" s="84">
        <v>41803</v>
      </c>
      <c r="J96" s="85">
        <v>13750</v>
      </c>
      <c r="K96" s="86">
        <v>2014</v>
      </c>
      <c r="L96" s="80"/>
    </row>
    <row r="97" spans="1:12" ht="25.5" x14ac:dyDescent="0.2">
      <c r="A97" s="80">
        <v>90</v>
      </c>
      <c r="B97" s="109" t="s">
        <v>269</v>
      </c>
      <c r="C97" s="81"/>
      <c r="D97" s="82">
        <v>1985</v>
      </c>
      <c r="E97" s="81" t="s">
        <v>270</v>
      </c>
      <c r="F97" s="81" t="s">
        <v>16</v>
      </c>
      <c r="G97" s="108" t="s">
        <v>267</v>
      </c>
      <c r="H97" s="84">
        <v>41789</v>
      </c>
      <c r="I97" s="84">
        <v>41795</v>
      </c>
      <c r="J97" s="85">
        <v>3789</v>
      </c>
      <c r="K97" s="86">
        <v>2014</v>
      </c>
      <c r="L97" s="80"/>
    </row>
    <row r="98" spans="1:12" ht="38.25" x14ac:dyDescent="0.2">
      <c r="A98" s="80">
        <v>91</v>
      </c>
      <c r="B98" s="109" t="s">
        <v>271</v>
      </c>
      <c r="C98" s="81"/>
      <c r="D98" s="82">
        <v>1979</v>
      </c>
      <c r="E98" s="81" t="s">
        <v>272</v>
      </c>
      <c r="F98" s="81" t="s">
        <v>16</v>
      </c>
      <c r="G98" s="108" t="s">
        <v>268</v>
      </c>
      <c r="H98" s="84">
        <v>41790</v>
      </c>
      <c r="I98" s="84">
        <v>41795</v>
      </c>
      <c r="J98" s="85">
        <v>4000</v>
      </c>
      <c r="K98" s="86">
        <v>2014</v>
      </c>
      <c r="L98" s="80"/>
    </row>
    <row r="99" spans="1:12" ht="25.5" x14ac:dyDescent="0.2">
      <c r="A99" s="80">
        <v>92</v>
      </c>
      <c r="B99" s="109" t="s">
        <v>228</v>
      </c>
      <c r="C99" s="81"/>
      <c r="D99" s="82">
        <v>1953</v>
      </c>
      <c r="E99" s="81" t="s">
        <v>229</v>
      </c>
      <c r="F99" s="81" t="s">
        <v>16</v>
      </c>
      <c r="G99" s="108" t="s">
        <v>21</v>
      </c>
      <c r="H99" s="84">
        <v>41793</v>
      </c>
      <c r="I99" s="84">
        <v>41798</v>
      </c>
      <c r="J99" s="85">
        <v>3400</v>
      </c>
      <c r="K99" s="86">
        <v>2014</v>
      </c>
      <c r="L99" s="80"/>
    </row>
    <row r="100" spans="1:12" x14ac:dyDescent="0.2">
      <c r="A100" s="80">
        <v>93</v>
      </c>
      <c r="B100" s="109" t="s">
        <v>273</v>
      </c>
      <c r="C100" s="81"/>
      <c r="D100" s="82">
        <v>1976</v>
      </c>
      <c r="E100" s="81" t="s">
        <v>274</v>
      </c>
      <c r="F100" s="81" t="s">
        <v>16</v>
      </c>
      <c r="G100" s="108" t="s">
        <v>275</v>
      </c>
      <c r="H100" s="84">
        <v>41793</v>
      </c>
      <c r="I100" s="84">
        <v>41810</v>
      </c>
      <c r="J100" s="85">
        <v>7600</v>
      </c>
      <c r="K100" s="86">
        <v>2014</v>
      </c>
      <c r="L100" s="80"/>
    </row>
    <row r="101" spans="1:12" ht="25.5" x14ac:dyDescent="0.2">
      <c r="A101" s="80">
        <v>94</v>
      </c>
      <c r="B101" s="109" t="s">
        <v>277</v>
      </c>
      <c r="C101" s="82">
        <v>1940</v>
      </c>
      <c r="D101" s="87"/>
      <c r="E101" s="81" t="s">
        <v>278</v>
      </c>
      <c r="F101" s="81" t="s">
        <v>51</v>
      </c>
      <c r="G101" s="108" t="s">
        <v>279</v>
      </c>
      <c r="H101" s="84">
        <v>41796</v>
      </c>
      <c r="I101" s="84">
        <v>41808</v>
      </c>
      <c r="J101" s="85">
        <v>6250</v>
      </c>
      <c r="K101" s="86">
        <v>2014</v>
      </c>
      <c r="L101" s="80"/>
    </row>
    <row r="102" spans="1:12" ht="25.5" x14ac:dyDescent="0.2">
      <c r="A102" s="80">
        <v>95</v>
      </c>
      <c r="B102" s="109" t="s">
        <v>280</v>
      </c>
      <c r="C102" s="81"/>
      <c r="D102" s="82">
        <v>1944</v>
      </c>
      <c r="E102" s="81" t="s">
        <v>281</v>
      </c>
      <c r="F102" s="81" t="s">
        <v>16</v>
      </c>
      <c r="G102" s="108" t="s">
        <v>282</v>
      </c>
      <c r="H102" s="84">
        <v>41796</v>
      </c>
      <c r="I102" s="84">
        <v>41800</v>
      </c>
      <c r="J102" s="85">
        <v>8800</v>
      </c>
      <c r="K102" s="86">
        <v>2014</v>
      </c>
      <c r="L102" s="80"/>
    </row>
    <row r="103" spans="1:12" x14ac:dyDescent="0.2">
      <c r="A103" s="80">
        <v>96</v>
      </c>
      <c r="B103" s="109" t="s">
        <v>293</v>
      </c>
      <c r="C103" s="82">
        <v>1945</v>
      </c>
      <c r="D103" s="87"/>
      <c r="E103" s="81" t="s">
        <v>294</v>
      </c>
      <c r="F103" s="81" t="s">
        <v>16</v>
      </c>
      <c r="G103" s="108" t="s">
        <v>88</v>
      </c>
      <c r="H103" s="84">
        <v>41796</v>
      </c>
      <c r="I103" s="84">
        <v>41798</v>
      </c>
      <c r="J103" s="85">
        <v>3400</v>
      </c>
      <c r="K103" s="86">
        <v>2014</v>
      </c>
      <c r="L103" s="80"/>
    </row>
    <row r="104" spans="1:12" ht="25.5" x14ac:dyDescent="0.2">
      <c r="A104" s="80">
        <v>97</v>
      </c>
      <c r="B104" s="109" t="s">
        <v>283</v>
      </c>
      <c r="C104" s="81"/>
      <c r="D104" s="82">
        <v>1987</v>
      </c>
      <c r="E104" s="81" t="s">
        <v>284</v>
      </c>
      <c r="F104" s="81" t="s">
        <v>16</v>
      </c>
      <c r="G104" s="108" t="s">
        <v>147</v>
      </c>
      <c r="H104" s="84">
        <v>41797</v>
      </c>
      <c r="I104" s="84">
        <v>41803</v>
      </c>
      <c r="J104" s="85">
        <v>4000</v>
      </c>
      <c r="K104" s="86">
        <v>2014</v>
      </c>
      <c r="L104" s="80"/>
    </row>
    <row r="105" spans="1:12" ht="25.5" x14ac:dyDescent="0.2">
      <c r="A105" s="80">
        <v>98</v>
      </c>
      <c r="B105" s="109" t="s">
        <v>228</v>
      </c>
      <c r="C105" s="81"/>
      <c r="D105" s="82">
        <v>1943</v>
      </c>
      <c r="E105" s="81" t="s">
        <v>229</v>
      </c>
      <c r="F105" s="81" t="s">
        <v>16</v>
      </c>
      <c r="G105" s="108" t="s">
        <v>230</v>
      </c>
      <c r="H105" s="84">
        <v>41800</v>
      </c>
      <c r="I105" s="84">
        <v>41809</v>
      </c>
      <c r="J105" s="85">
        <v>3400</v>
      </c>
      <c r="K105" s="86">
        <v>2014</v>
      </c>
      <c r="L105" s="80"/>
    </row>
    <row r="106" spans="1:12" x14ac:dyDescent="0.2">
      <c r="A106" s="80">
        <v>99</v>
      </c>
      <c r="B106" s="109" t="s">
        <v>285</v>
      </c>
      <c r="C106" s="82">
        <v>1931</v>
      </c>
      <c r="D106" s="87"/>
      <c r="E106" s="81" t="s">
        <v>286</v>
      </c>
      <c r="F106" s="81" t="s">
        <v>16</v>
      </c>
      <c r="G106" s="108" t="s">
        <v>97</v>
      </c>
      <c r="H106" s="84">
        <v>41803</v>
      </c>
      <c r="I106" s="84">
        <v>41813</v>
      </c>
      <c r="J106" s="85">
        <v>1875</v>
      </c>
      <c r="K106" s="86">
        <v>2014</v>
      </c>
      <c r="L106" s="80"/>
    </row>
    <row r="107" spans="1:12" ht="25.5" x14ac:dyDescent="0.2">
      <c r="A107" s="80">
        <v>100</v>
      </c>
      <c r="B107" s="109" t="s">
        <v>297</v>
      </c>
      <c r="C107" s="81"/>
      <c r="D107" s="82">
        <v>1989</v>
      </c>
      <c r="E107" s="81" t="s">
        <v>298</v>
      </c>
      <c r="F107" s="81" t="s">
        <v>16</v>
      </c>
      <c r="G107" s="108" t="s">
        <v>299</v>
      </c>
      <c r="H107" s="84">
        <v>41804</v>
      </c>
      <c r="I107" s="84">
        <v>41810</v>
      </c>
      <c r="J107" s="85">
        <v>5000</v>
      </c>
      <c r="K107" s="86">
        <v>2014</v>
      </c>
      <c r="L107" s="80"/>
    </row>
    <row r="108" spans="1:12" ht="25.5" x14ac:dyDescent="0.2">
      <c r="A108" s="80">
        <v>101</v>
      </c>
      <c r="B108" s="109" t="s">
        <v>300</v>
      </c>
      <c r="C108" s="81"/>
      <c r="D108" s="82">
        <v>1992</v>
      </c>
      <c r="E108" s="81" t="s">
        <v>301</v>
      </c>
      <c r="F108" s="81" t="s">
        <v>16</v>
      </c>
      <c r="G108" s="108" t="s">
        <v>222</v>
      </c>
      <c r="H108" s="84">
        <v>41806</v>
      </c>
      <c r="I108" s="84">
        <v>41810</v>
      </c>
      <c r="J108" s="85">
        <v>3000</v>
      </c>
      <c r="K108" s="86">
        <v>2014</v>
      </c>
      <c r="L108" s="80"/>
    </row>
    <row r="109" spans="1:12" ht="25.5" x14ac:dyDescent="0.2">
      <c r="A109" s="80">
        <v>102</v>
      </c>
      <c r="B109" s="109" t="s">
        <v>302</v>
      </c>
      <c r="C109" s="81"/>
      <c r="D109" s="82">
        <v>1994</v>
      </c>
      <c r="E109" s="81" t="s">
        <v>303</v>
      </c>
      <c r="F109" s="81" t="s">
        <v>16</v>
      </c>
      <c r="G109" s="108" t="s">
        <v>304</v>
      </c>
      <c r="H109" s="84">
        <v>41809</v>
      </c>
      <c r="I109" s="84">
        <v>41815</v>
      </c>
      <c r="J109" s="85">
        <v>4628</v>
      </c>
      <c r="K109" s="86">
        <v>2014</v>
      </c>
      <c r="L109" s="80"/>
    </row>
    <row r="110" spans="1:12" ht="25.5" x14ac:dyDescent="0.2">
      <c r="A110" s="80">
        <v>103</v>
      </c>
      <c r="B110" s="109" t="s">
        <v>287</v>
      </c>
      <c r="C110" s="81"/>
      <c r="D110" s="82">
        <v>1947</v>
      </c>
      <c r="E110" s="81" t="s">
        <v>288</v>
      </c>
      <c r="F110" s="81" t="s">
        <v>16</v>
      </c>
      <c r="G110" s="108" t="s">
        <v>289</v>
      </c>
      <c r="H110" s="84">
        <v>41810</v>
      </c>
      <c r="I110" s="84">
        <v>41820</v>
      </c>
      <c r="J110" s="85">
        <v>1200</v>
      </c>
      <c r="K110" s="86">
        <v>2014</v>
      </c>
      <c r="L110" s="80"/>
    </row>
    <row r="111" spans="1:12" ht="25.5" x14ac:dyDescent="0.2">
      <c r="A111" s="80">
        <v>104</v>
      </c>
      <c r="B111" s="109" t="s">
        <v>305</v>
      </c>
      <c r="C111" s="81"/>
      <c r="D111" s="82">
        <v>1974</v>
      </c>
      <c r="E111" s="81" t="s">
        <v>306</v>
      </c>
      <c r="F111" s="81" t="s">
        <v>16</v>
      </c>
      <c r="G111" s="108" t="s">
        <v>147</v>
      </c>
      <c r="H111" s="84">
        <v>41812</v>
      </c>
      <c r="I111" s="84">
        <v>41817</v>
      </c>
      <c r="J111" s="85">
        <v>2000</v>
      </c>
      <c r="K111" s="86">
        <v>2014</v>
      </c>
      <c r="L111" s="80"/>
    </row>
    <row r="112" spans="1:12" ht="25.5" x14ac:dyDescent="0.2">
      <c r="A112" s="80">
        <v>105</v>
      </c>
      <c r="B112" s="109" t="s">
        <v>323</v>
      </c>
      <c r="C112" s="81"/>
      <c r="D112" s="82">
        <v>1939</v>
      </c>
      <c r="E112" s="81" t="s">
        <v>324</v>
      </c>
      <c r="F112" s="81" t="s">
        <v>16</v>
      </c>
      <c r="G112" s="109" t="s">
        <v>73</v>
      </c>
      <c r="H112" s="84">
        <v>41813</v>
      </c>
      <c r="I112" s="84">
        <v>41816</v>
      </c>
      <c r="J112" s="85">
        <v>6050</v>
      </c>
      <c r="K112" s="86">
        <v>2014</v>
      </c>
      <c r="L112" s="80"/>
    </row>
    <row r="113" spans="1:12" ht="25.5" x14ac:dyDescent="0.2">
      <c r="A113" s="80">
        <v>106</v>
      </c>
      <c r="B113" s="109" t="s">
        <v>290</v>
      </c>
      <c r="C113" s="81"/>
      <c r="D113" s="82">
        <v>1940</v>
      </c>
      <c r="E113" s="81" t="s">
        <v>291</v>
      </c>
      <c r="F113" s="81" t="s">
        <v>16</v>
      </c>
      <c r="G113" s="108" t="s">
        <v>292</v>
      </c>
      <c r="H113" s="84">
        <v>41814</v>
      </c>
      <c r="I113" s="84">
        <v>41817</v>
      </c>
      <c r="J113" s="85">
        <v>850</v>
      </c>
      <c r="K113" s="86">
        <v>2014</v>
      </c>
      <c r="L113" s="80"/>
    </row>
    <row r="114" spans="1:12" ht="25.5" x14ac:dyDescent="0.2">
      <c r="A114" s="80">
        <v>107</v>
      </c>
      <c r="B114" s="109" t="s">
        <v>60</v>
      </c>
      <c r="C114" s="81"/>
      <c r="D114" s="82">
        <v>1987</v>
      </c>
      <c r="E114" s="81" t="s">
        <v>307</v>
      </c>
      <c r="F114" s="81" t="s">
        <v>16</v>
      </c>
      <c r="G114" s="108" t="s">
        <v>76</v>
      </c>
      <c r="H114" s="84">
        <v>41815</v>
      </c>
      <c r="I114" s="84">
        <v>41821</v>
      </c>
      <c r="J114" s="85">
        <v>5000</v>
      </c>
      <c r="K114" s="86">
        <v>2014</v>
      </c>
      <c r="L114" s="80"/>
    </row>
    <row r="115" spans="1:12" ht="25.5" x14ac:dyDescent="0.2">
      <c r="A115" s="80">
        <v>108</v>
      </c>
      <c r="B115" s="109" t="s">
        <v>308</v>
      </c>
      <c r="C115" s="81"/>
      <c r="D115" s="82">
        <v>1915</v>
      </c>
      <c r="E115" s="81" t="s">
        <v>309</v>
      </c>
      <c r="F115" s="81" t="s">
        <v>237</v>
      </c>
      <c r="G115" s="108" t="s">
        <v>310</v>
      </c>
      <c r="H115" s="84">
        <v>41816</v>
      </c>
      <c r="I115" s="84">
        <v>41823</v>
      </c>
      <c r="J115" s="85">
        <v>1000</v>
      </c>
      <c r="K115" s="86">
        <v>2014</v>
      </c>
      <c r="L115" s="80"/>
    </row>
    <row r="116" spans="1:12" ht="25.5" x14ac:dyDescent="0.2">
      <c r="A116" s="80">
        <v>109</v>
      </c>
      <c r="B116" s="109" t="s">
        <v>311</v>
      </c>
      <c r="C116" s="81"/>
      <c r="D116" s="82">
        <v>1979</v>
      </c>
      <c r="E116" s="81" t="s">
        <v>312</v>
      </c>
      <c r="F116" s="81" t="s">
        <v>16</v>
      </c>
      <c r="G116" s="109" t="s">
        <v>313</v>
      </c>
      <c r="H116" s="84">
        <v>41820</v>
      </c>
      <c r="I116" s="84">
        <v>41828</v>
      </c>
      <c r="J116" s="85">
        <v>5800</v>
      </c>
      <c r="K116" s="86">
        <v>2014</v>
      </c>
      <c r="L116" s="80"/>
    </row>
    <row r="117" spans="1:12" x14ac:dyDescent="0.2">
      <c r="A117" s="80">
        <v>110</v>
      </c>
      <c r="B117" s="109" t="s">
        <v>407</v>
      </c>
      <c r="C117" s="81"/>
      <c r="D117" s="82">
        <v>1974</v>
      </c>
      <c r="E117" s="81" t="s">
        <v>408</v>
      </c>
      <c r="F117" s="81" t="s">
        <v>16</v>
      </c>
      <c r="G117" s="109" t="s">
        <v>177</v>
      </c>
      <c r="H117" s="84">
        <v>41822</v>
      </c>
      <c r="I117" s="84">
        <v>41829</v>
      </c>
      <c r="J117" s="85">
        <v>2600</v>
      </c>
      <c r="K117" s="86">
        <v>2014</v>
      </c>
      <c r="L117" s="80"/>
    </row>
    <row r="118" spans="1:12" x14ac:dyDescent="0.2">
      <c r="A118" s="80">
        <v>111</v>
      </c>
      <c r="B118" s="109" t="s">
        <v>409</v>
      </c>
      <c r="C118" s="81"/>
      <c r="D118" s="82">
        <v>1984</v>
      </c>
      <c r="E118" s="81" t="s">
        <v>410</v>
      </c>
      <c r="F118" s="81" t="s">
        <v>411</v>
      </c>
      <c r="G118" s="109" t="s">
        <v>412</v>
      </c>
      <c r="H118" s="84">
        <v>41822</v>
      </c>
      <c r="I118" s="84">
        <v>41828</v>
      </c>
      <c r="J118" s="85">
        <v>4000</v>
      </c>
      <c r="K118" s="86">
        <v>2014</v>
      </c>
      <c r="L118" s="80"/>
    </row>
    <row r="119" spans="1:12" x14ac:dyDescent="0.2">
      <c r="A119" s="80">
        <v>112</v>
      </c>
      <c r="B119" s="109" t="s">
        <v>314</v>
      </c>
      <c r="C119" s="81"/>
      <c r="D119" s="82">
        <v>1995</v>
      </c>
      <c r="E119" s="81" t="s">
        <v>315</v>
      </c>
      <c r="F119" s="81" t="s">
        <v>16</v>
      </c>
      <c r="G119" s="109" t="s">
        <v>177</v>
      </c>
      <c r="H119" s="84">
        <v>41828</v>
      </c>
      <c r="I119" s="84">
        <v>41834</v>
      </c>
      <c r="J119" s="85">
        <v>1250</v>
      </c>
      <c r="K119" s="86">
        <v>2014</v>
      </c>
      <c r="L119" s="80"/>
    </row>
    <row r="120" spans="1:12" ht="25.5" x14ac:dyDescent="0.2">
      <c r="A120" s="80">
        <v>113</v>
      </c>
      <c r="B120" s="109" t="s">
        <v>316</v>
      </c>
      <c r="C120" s="82">
        <v>1950</v>
      </c>
      <c r="D120" s="87"/>
      <c r="E120" s="81" t="s">
        <v>317</v>
      </c>
      <c r="F120" s="81" t="s">
        <v>16</v>
      </c>
      <c r="G120" s="109" t="s">
        <v>36</v>
      </c>
      <c r="H120" s="84">
        <v>41829</v>
      </c>
      <c r="I120" s="84">
        <v>41838</v>
      </c>
      <c r="J120" s="85">
        <v>300</v>
      </c>
      <c r="K120" s="86">
        <v>2014</v>
      </c>
      <c r="L120" s="80"/>
    </row>
    <row r="121" spans="1:12" x14ac:dyDescent="0.2">
      <c r="A121" s="80">
        <v>114</v>
      </c>
      <c r="B121" s="109" t="s">
        <v>392</v>
      </c>
      <c r="C121" s="81"/>
      <c r="D121" s="82">
        <v>1989</v>
      </c>
      <c r="E121" s="81" t="s">
        <v>393</v>
      </c>
      <c r="F121" s="81" t="s">
        <v>105</v>
      </c>
      <c r="G121" s="109" t="s">
        <v>211</v>
      </c>
      <c r="H121" s="84">
        <v>41829</v>
      </c>
      <c r="I121" s="84">
        <v>41834</v>
      </c>
      <c r="J121" s="85">
        <v>1000</v>
      </c>
      <c r="K121" s="86">
        <v>2014</v>
      </c>
      <c r="L121" s="80"/>
    </row>
    <row r="122" spans="1:12" x14ac:dyDescent="0.2">
      <c r="A122" s="80">
        <v>115</v>
      </c>
      <c r="B122" s="109" t="s">
        <v>318</v>
      </c>
      <c r="C122" s="82">
        <v>1940</v>
      </c>
      <c r="D122" s="87"/>
      <c r="E122" s="81" t="s">
        <v>319</v>
      </c>
      <c r="F122" s="81" t="s">
        <v>16</v>
      </c>
      <c r="G122" s="109" t="s">
        <v>320</v>
      </c>
      <c r="H122" s="84">
        <v>41834</v>
      </c>
      <c r="I122" s="84">
        <v>41839</v>
      </c>
      <c r="J122" s="85">
        <v>3400</v>
      </c>
      <c r="K122" s="86">
        <v>2014</v>
      </c>
      <c r="L122" s="80"/>
    </row>
    <row r="123" spans="1:12" x14ac:dyDescent="0.2">
      <c r="A123" s="80">
        <v>116</v>
      </c>
      <c r="B123" s="109" t="s">
        <v>325</v>
      </c>
      <c r="C123" s="81"/>
      <c r="D123" s="82">
        <v>1981</v>
      </c>
      <c r="E123" s="81" t="s">
        <v>326</v>
      </c>
      <c r="F123" s="81" t="s">
        <v>16</v>
      </c>
      <c r="G123" s="109" t="s">
        <v>97</v>
      </c>
      <c r="H123" s="84">
        <v>41834</v>
      </c>
      <c r="I123" s="84">
        <v>41839</v>
      </c>
      <c r="J123" s="85">
        <v>4000</v>
      </c>
      <c r="K123" s="86">
        <v>2014</v>
      </c>
      <c r="L123" s="80"/>
    </row>
    <row r="124" spans="1:12" x14ac:dyDescent="0.2">
      <c r="A124" s="80">
        <v>117</v>
      </c>
      <c r="B124" s="109" t="s">
        <v>321</v>
      </c>
      <c r="C124" s="81"/>
      <c r="D124" s="82">
        <v>1957</v>
      </c>
      <c r="E124" s="81" t="s">
        <v>322</v>
      </c>
      <c r="F124" s="81" t="s">
        <v>237</v>
      </c>
      <c r="G124" s="109" t="s">
        <v>320</v>
      </c>
      <c r="H124" s="84">
        <v>41835</v>
      </c>
      <c r="I124" s="84">
        <v>41841</v>
      </c>
      <c r="J124" s="85">
        <v>1200</v>
      </c>
      <c r="K124" s="86">
        <v>2014</v>
      </c>
      <c r="L124" s="80"/>
    </row>
    <row r="125" spans="1:12" ht="25.5" x14ac:dyDescent="0.2">
      <c r="A125" s="80">
        <v>118</v>
      </c>
      <c r="B125" s="109" t="s">
        <v>327</v>
      </c>
      <c r="C125" s="81"/>
      <c r="D125" s="82">
        <v>1980</v>
      </c>
      <c r="E125" s="81" t="s">
        <v>328</v>
      </c>
      <c r="F125" s="81" t="s">
        <v>16</v>
      </c>
      <c r="G125" s="109" t="s">
        <v>230</v>
      </c>
      <c r="H125" s="84">
        <v>41842</v>
      </c>
      <c r="I125" s="84">
        <v>41849</v>
      </c>
      <c r="J125" s="85">
        <v>6000</v>
      </c>
      <c r="K125" s="86">
        <v>2014</v>
      </c>
      <c r="L125" s="80"/>
    </row>
    <row r="126" spans="1:12" x14ac:dyDescent="0.2">
      <c r="A126" s="80">
        <v>119</v>
      </c>
      <c r="B126" s="109" t="s">
        <v>329</v>
      </c>
      <c r="C126" s="81"/>
      <c r="D126" s="82">
        <v>1978</v>
      </c>
      <c r="E126" s="81" t="s">
        <v>330</v>
      </c>
      <c r="F126" s="81" t="s">
        <v>16</v>
      </c>
      <c r="G126" s="109" t="s">
        <v>97</v>
      </c>
      <c r="H126" s="84">
        <v>41843</v>
      </c>
      <c r="I126" s="84">
        <v>41846</v>
      </c>
      <c r="J126" s="85">
        <v>2000</v>
      </c>
      <c r="K126" s="86">
        <v>2014</v>
      </c>
      <c r="L126" s="80"/>
    </row>
    <row r="127" spans="1:12" ht="25.5" x14ac:dyDescent="0.2">
      <c r="A127" s="80">
        <v>120</v>
      </c>
      <c r="B127" s="109" t="s">
        <v>331</v>
      </c>
      <c r="C127" s="82">
        <v>1920</v>
      </c>
      <c r="D127" s="87"/>
      <c r="E127" s="81" t="s">
        <v>332</v>
      </c>
      <c r="F127" s="81" t="s">
        <v>16</v>
      </c>
      <c r="G127" s="109" t="s">
        <v>17</v>
      </c>
      <c r="H127" s="84">
        <v>41847</v>
      </c>
      <c r="I127" s="84">
        <v>41852</v>
      </c>
      <c r="J127" s="85">
        <v>9000</v>
      </c>
      <c r="K127" s="86">
        <v>2014</v>
      </c>
      <c r="L127" s="80"/>
    </row>
    <row r="128" spans="1:12" x14ac:dyDescent="0.2">
      <c r="A128" s="80">
        <v>121</v>
      </c>
      <c r="B128" s="109" t="s">
        <v>394</v>
      </c>
      <c r="C128" s="82"/>
      <c r="D128" s="87">
        <v>1998</v>
      </c>
      <c r="E128" s="81" t="s">
        <v>395</v>
      </c>
      <c r="F128" s="88">
        <v>51164</v>
      </c>
      <c r="G128" s="109" t="s">
        <v>396</v>
      </c>
      <c r="H128" s="84">
        <v>41847</v>
      </c>
      <c r="I128" s="84">
        <v>41852</v>
      </c>
      <c r="J128" s="85">
        <v>1000</v>
      </c>
      <c r="K128" s="86">
        <v>2014</v>
      </c>
      <c r="L128" s="80"/>
    </row>
    <row r="129" spans="1:12" x14ac:dyDescent="0.2">
      <c r="A129" s="80">
        <v>122</v>
      </c>
      <c r="B129" s="109" t="s">
        <v>333</v>
      </c>
      <c r="C129" s="81"/>
      <c r="D129" s="82">
        <v>1996</v>
      </c>
      <c r="E129" s="81" t="s">
        <v>334</v>
      </c>
      <c r="F129" s="81" t="s">
        <v>16</v>
      </c>
      <c r="G129" s="109" t="s">
        <v>320</v>
      </c>
      <c r="H129" s="84">
        <v>41849</v>
      </c>
      <c r="I129" s="84">
        <v>41856</v>
      </c>
      <c r="J129" s="85">
        <v>6000</v>
      </c>
      <c r="K129" s="86">
        <v>2014</v>
      </c>
      <c r="L129" s="80"/>
    </row>
    <row r="130" spans="1:12" ht="25.5" x14ac:dyDescent="0.2">
      <c r="A130" s="80">
        <v>123</v>
      </c>
      <c r="B130" s="109" t="s">
        <v>335</v>
      </c>
      <c r="C130" s="82">
        <v>1966</v>
      </c>
      <c r="D130" s="87"/>
      <c r="E130" s="81" t="s">
        <v>336</v>
      </c>
      <c r="F130" s="81" t="s">
        <v>16</v>
      </c>
      <c r="G130" s="109" t="s">
        <v>182</v>
      </c>
      <c r="H130" s="84">
        <v>41850</v>
      </c>
      <c r="I130" s="84">
        <v>41852</v>
      </c>
      <c r="J130" s="85">
        <v>850</v>
      </c>
      <c r="K130" s="86">
        <v>2014</v>
      </c>
      <c r="L130" s="80"/>
    </row>
    <row r="131" spans="1:12" ht="25.5" x14ac:dyDescent="0.2">
      <c r="A131" s="80">
        <v>124</v>
      </c>
      <c r="B131" s="109" t="s">
        <v>358</v>
      </c>
      <c r="C131" s="81"/>
      <c r="D131" s="82">
        <v>1990</v>
      </c>
      <c r="E131" s="81" t="s">
        <v>359</v>
      </c>
      <c r="F131" s="81" t="s">
        <v>16</v>
      </c>
      <c r="G131" s="109" t="s">
        <v>148</v>
      </c>
      <c r="H131" s="84">
        <v>41850</v>
      </c>
      <c r="I131" s="84">
        <v>41856</v>
      </c>
      <c r="J131" s="85">
        <v>5000</v>
      </c>
      <c r="K131" s="86">
        <v>2014</v>
      </c>
      <c r="L131" s="80"/>
    </row>
    <row r="132" spans="1:12" ht="25.5" x14ac:dyDescent="0.2">
      <c r="A132" s="80">
        <v>125</v>
      </c>
      <c r="B132" s="109" t="s">
        <v>337</v>
      </c>
      <c r="C132" s="81"/>
      <c r="D132" s="82">
        <v>1985</v>
      </c>
      <c r="E132" s="81" t="s">
        <v>338</v>
      </c>
      <c r="F132" s="81" t="s">
        <v>16</v>
      </c>
      <c r="G132" s="109" t="s">
        <v>21</v>
      </c>
      <c r="H132" s="84">
        <v>41851</v>
      </c>
      <c r="I132" s="84">
        <v>41856</v>
      </c>
      <c r="J132" s="85">
        <v>4000</v>
      </c>
      <c r="K132" s="86">
        <v>2014</v>
      </c>
      <c r="L132" s="80"/>
    </row>
    <row r="133" spans="1:12" ht="25.5" x14ac:dyDescent="0.2">
      <c r="A133" s="80">
        <v>126</v>
      </c>
      <c r="B133" s="109" t="s">
        <v>339</v>
      </c>
      <c r="C133" s="82">
        <v>1937</v>
      </c>
      <c r="D133" s="87"/>
      <c r="E133" s="81" t="s">
        <v>340</v>
      </c>
      <c r="F133" s="81" t="s">
        <v>16</v>
      </c>
      <c r="G133" s="109" t="s">
        <v>67</v>
      </c>
      <c r="H133" s="84">
        <v>41855</v>
      </c>
      <c r="I133" s="84">
        <v>41867</v>
      </c>
      <c r="J133" s="85">
        <v>850</v>
      </c>
      <c r="K133" s="86">
        <v>2014</v>
      </c>
      <c r="L133" s="80"/>
    </row>
    <row r="134" spans="1:12" ht="25.5" x14ac:dyDescent="0.2">
      <c r="A134" s="80">
        <v>127</v>
      </c>
      <c r="B134" s="109" t="s">
        <v>341</v>
      </c>
      <c r="C134" s="82">
        <v>1943</v>
      </c>
      <c r="D134" s="87"/>
      <c r="E134" s="81" t="s">
        <v>342</v>
      </c>
      <c r="F134" s="81" t="s">
        <v>61</v>
      </c>
      <c r="G134" s="109" t="s">
        <v>343</v>
      </c>
      <c r="H134" s="84">
        <v>41855</v>
      </c>
      <c r="I134" s="84">
        <v>41867</v>
      </c>
      <c r="J134" s="85">
        <v>850</v>
      </c>
      <c r="K134" s="86">
        <v>2014</v>
      </c>
      <c r="L134" s="80"/>
    </row>
    <row r="135" spans="1:12" ht="25.5" x14ac:dyDescent="0.2">
      <c r="A135" s="80">
        <v>128</v>
      </c>
      <c r="B135" s="109" t="s">
        <v>360</v>
      </c>
      <c r="C135" s="81"/>
      <c r="D135" s="82">
        <v>1989</v>
      </c>
      <c r="E135" s="81" t="s">
        <v>361</v>
      </c>
      <c r="F135" s="81" t="s">
        <v>16</v>
      </c>
      <c r="G135" s="109" t="s">
        <v>33</v>
      </c>
      <c r="H135" s="84">
        <v>41856</v>
      </c>
      <c r="I135" s="84">
        <v>41862</v>
      </c>
      <c r="J135" s="85">
        <v>5000</v>
      </c>
      <c r="K135" s="86">
        <v>2014</v>
      </c>
      <c r="L135" s="80"/>
    </row>
    <row r="136" spans="1:12" x14ac:dyDescent="0.2">
      <c r="A136" s="80">
        <v>129</v>
      </c>
      <c r="B136" s="109" t="s">
        <v>362</v>
      </c>
      <c r="C136" s="81"/>
      <c r="D136" s="82">
        <v>1984</v>
      </c>
      <c r="E136" s="81" t="s">
        <v>363</v>
      </c>
      <c r="F136" s="81" t="s">
        <v>16</v>
      </c>
      <c r="G136" s="109" t="s">
        <v>76</v>
      </c>
      <c r="H136" s="84">
        <v>41857</v>
      </c>
      <c r="I136" s="84">
        <v>41863</v>
      </c>
      <c r="J136" s="85">
        <v>5000</v>
      </c>
      <c r="K136" s="86">
        <v>2014</v>
      </c>
      <c r="L136" s="80"/>
    </row>
    <row r="137" spans="1:12" ht="25.5" x14ac:dyDescent="0.2">
      <c r="A137" s="80">
        <v>130</v>
      </c>
      <c r="B137" s="109" t="s">
        <v>344</v>
      </c>
      <c r="C137" s="81"/>
      <c r="D137" s="82">
        <v>1932</v>
      </c>
      <c r="E137" s="81" t="s">
        <v>345</v>
      </c>
      <c r="F137" s="81" t="s">
        <v>91</v>
      </c>
      <c r="G137" s="109" t="s">
        <v>88</v>
      </c>
      <c r="H137" s="84">
        <v>41859</v>
      </c>
      <c r="I137" s="84">
        <v>41864</v>
      </c>
      <c r="J137" s="85">
        <v>850</v>
      </c>
      <c r="K137" s="86">
        <v>2014</v>
      </c>
      <c r="L137" s="80"/>
    </row>
    <row r="138" spans="1:12" x14ac:dyDescent="0.2">
      <c r="A138" s="80">
        <v>131</v>
      </c>
      <c r="B138" s="109" t="s">
        <v>364</v>
      </c>
      <c r="C138" s="81"/>
      <c r="D138" s="82">
        <v>1992</v>
      </c>
      <c r="E138" s="81" t="s">
        <v>365</v>
      </c>
      <c r="F138" s="81" t="s">
        <v>16</v>
      </c>
      <c r="G138" s="109" t="s">
        <v>153</v>
      </c>
      <c r="H138" s="84">
        <v>41859</v>
      </c>
      <c r="I138" s="84">
        <v>41865</v>
      </c>
      <c r="J138" s="85">
        <v>5000</v>
      </c>
      <c r="K138" s="86">
        <v>2014</v>
      </c>
      <c r="L138" s="80"/>
    </row>
    <row r="139" spans="1:12" ht="25.5" x14ac:dyDescent="0.2">
      <c r="A139" s="80">
        <v>132</v>
      </c>
      <c r="B139" s="109" t="s">
        <v>366</v>
      </c>
      <c r="C139" s="81"/>
      <c r="D139" s="82">
        <v>1993</v>
      </c>
      <c r="E139" s="81" t="s">
        <v>367</v>
      </c>
      <c r="F139" s="81" t="s">
        <v>16</v>
      </c>
      <c r="G139" s="109" t="s">
        <v>70</v>
      </c>
      <c r="H139" s="84">
        <v>41859</v>
      </c>
      <c r="I139" s="84">
        <v>41865</v>
      </c>
      <c r="J139" s="85">
        <v>5000</v>
      </c>
      <c r="K139" s="86">
        <v>2014</v>
      </c>
      <c r="L139" s="80"/>
    </row>
    <row r="140" spans="1:12" ht="51" x14ac:dyDescent="0.2">
      <c r="A140" s="80">
        <v>133</v>
      </c>
      <c r="B140" s="109" t="s">
        <v>368</v>
      </c>
      <c r="C140" s="81"/>
      <c r="D140" s="82">
        <v>1990</v>
      </c>
      <c r="E140" s="81" t="s">
        <v>369</v>
      </c>
      <c r="F140" s="81" t="s">
        <v>16</v>
      </c>
      <c r="G140" s="109" t="s">
        <v>370</v>
      </c>
      <c r="H140" s="84">
        <v>41859</v>
      </c>
      <c r="I140" s="84">
        <v>41865</v>
      </c>
      <c r="J140" s="85">
        <v>5000</v>
      </c>
      <c r="K140" s="86">
        <v>2014</v>
      </c>
      <c r="L140" s="80"/>
    </row>
    <row r="141" spans="1:12" ht="25.5" x14ac:dyDescent="0.2">
      <c r="A141" s="80">
        <v>134</v>
      </c>
      <c r="B141" s="109" t="s">
        <v>397</v>
      </c>
      <c r="C141" s="81"/>
      <c r="D141" s="82">
        <v>1983</v>
      </c>
      <c r="E141" s="81" t="s">
        <v>398</v>
      </c>
      <c r="F141" s="81" t="s">
        <v>105</v>
      </c>
      <c r="G141" s="109" t="s">
        <v>399</v>
      </c>
      <c r="H141" s="84">
        <v>41862</v>
      </c>
      <c r="I141" s="84">
        <v>41866</v>
      </c>
      <c r="J141" s="85">
        <v>751</v>
      </c>
      <c r="K141" s="86">
        <v>2014</v>
      </c>
      <c r="L141" s="80"/>
    </row>
    <row r="142" spans="1:12" ht="25.5" x14ac:dyDescent="0.2">
      <c r="A142" s="80">
        <v>135</v>
      </c>
      <c r="B142" s="109" t="s">
        <v>346</v>
      </c>
      <c r="C142" s="81"/>
      <c r="D142" s="82">
        <v>1951</v>
      </c>
      <c r="E142" s="81" t="s">
        <v>347</v>
      </c>
      <c r="F142" s="81" t="s">
        <v>16</v>
      </c>
      <c r="G142" s="109" t="s">
        <v>21</v>
      </c>
      <c r="H142" s="84">
        <v>41864</v>
      </c>
      <c r="I142" s="84">
        <v>41875</v>
      </c>
      <c r="J142" s="85">
        <v>850</v>
      </c>
      <c r="K142" s="86">
        <v>2014</v>
      </c>
      <c r="L142" s="80"/>
    </row>
    <row r="143" spans="1:12" x14ac:dyDescent="0.2">
      <c r="A143" s="80">
        <v>136</v>
      </c>
      <c r="B143" s="109" t="s">
        <v>348</v>
      </c>
      <c r="C143" s="81"/>
      <c r="D143" s="82">
        <v>1923</v>
      </c>
      <c r="E143" s="81" t="s">
        <v>349</v>
      </c>
      <c r="F143" s="81" t="s">
        <v>16</v>
      </c>
      <c r="G143" s="109" t="s">
        <v>177</v>
      </c>
      <c r="H143" s="84">
        <v>41864</v>
      </c>
      <c r="I143" s="84">
        <v>41867</v>
      </c>
      <c r="J143" s="85">
        <v>850</v>
      </c>
      <c r="K143" s="86">
        <v>2014</v>
      </c>
      <c r="L143" s="80"/>
    </row>
    <row r="144" spans="1:12" ht="25.5" x14ac:dyDescent="0.2">
      <c r="A144" s="80">
        <v>137</v>
      </c>
      <c r="B144" s="109" t="s">
        <v>350</v>
      </c>
      <c r="C144" s="81"/>
      <c r="D144" s="82">
        <v>1946</v>
      </c>
      <c r="E144" s="81" t="s">
        <v>351</v>
      </c>
      <c r="F144" s="81" t="s">
        <v>16</v>
      </c>
      <c r="G144" s="109" t="s">
        <v>352</v>
      </c>
      <c r="H144" s="84">
        <v>41870</v>
      </c>
      <c r="I144" s="84">
        <v>41872</v>
      </c>
      <c r="J144" s="85">
        <v>3400</v>
      </c>
      <c r="K144" s="86">
        <v>2014</v>
      </c>
      <c r="L144" s="80"/>
    </row>
    <row r="145" spans="1:12" ht="25.5" x14ac:dyDescent="0.2">
      <c r="A145" s="80">
        <v>138</v>
      </c>
      <c r="B145" s="109" t="s">
        <v>353</v>
      </c>
      <c r="C145" s="81"/>
      <c r="D145" s="82">
        <v>1927</v>
      </c>
      <c r="E145" s="81" t="s">
        <v>354</v>
      </c>
      <c r="F145" s="81" t="s">
        <v>16</v>
      </c>
      <c r="G145" s="109" t="s">
        <v>21</v>
      </c>
      <c r="H145" s="84">
        <v>41870</v>
      </c>
      <c r="I145" s="84">
        <v>41871</v>
      </c>
      <c r="J145" s="85">
        <v>850</v>
      </c>
      <c r="K145" s="86">
        <v>2014</v>
      </c>
      <c r="L145" s="80"/>
    </row>
    <row r="146" spans="1:12" ht="25.5" x14ac:dyDescent="0.2">
      <c r="A146" s="80">
        <v>139</v>
      </c>
      <c r="B146" s="109" t="s">
        <v>371</v>
      </c>
      <c r="C146" s="81"/>
      <c r="D146" s="82">
        <v>1992</v>
      </c>
      <c r="E146" s="81" t="s">
        <v>372</v>
      </c>
      <c r="F146" s="81" t="s">
        <v>16</v>
      </c>
      <c r="G146" s="109" t="s">
        <v>373</v>
      </c>
      <c r="H146" s="84">
        <v>41871</v>
      </c>
      <c r="I146" s="84">
        <v>41877</v>
      </c>
      <c r="J146" s="85">
        <v>5000</v>
      </c>
      <c r="K146" s="86">
        <v>2014</v>
      </c>
      <c r="L146" s="80"/>
    </row>
    <row r="147" spans="1:12" ht="25.5" x14ac:dyDescent="0.2">
      <c r="A147" s="80">
        <v>140</v>
      </c>
      <c r="B147" s="109" t="s">
        <v>400</v>
      </c>
      <c r="C147" s="81"/>
      <c r="D147" s="82">
        <v>1986</v>
      </c>
      <c r="E147" s="81" t="s">
        <v>401</v>
      </c>
      <c r="F147" s="81" t="s">
        <v>402</v>
      </c>
      <c r="G147" s="109" t="s">
        <v>403</v>
      </c>
      <c r="H147" s="84">
        <v>41871</v>
      </c>
      <c r="I147" s="84">
        <v>41877</v>
      </c>
      <c r="J147" s="85">
        <v>1250</v>
      </c>
      <c r="K147" s="86">
        <v>2014</v>
      </c>
      <c r="L147" s="80"/>
    </row>
    <row r="148" spans="1:12" ht="25.5" x14ac:dyDescent="0.2">
      <c r="A148" s="80">
        <v>141</v>
      </c>
      <c r="B148" s="109" t="s">
        <v>355</v>
      </c>
      <c r="C148" s="82">
        <v>1943</v>
      </c>
      <c r="D148" s="87"/>
      <c r="E148" s="81" t="s">
        <v>356</v>
      </c>
      <c r="F148" s="81" t="s">
        <v>51</v>
      </c>
      <c r="G148" s="109" t="s">
        <v>357</v>
      </c>
      <c r="H148" s="84">
        <v>41872</v>
      </c>
      <c r="I148" s="84">
        <v>41877</v>
      </c>
      <c r="J148" s="85">
        <v>850</v>
      </c>
      <c r="K148" s="86">
        <v>2014</v>
      </c>
      <c r="L148" s="80"/>
    </row>
    <row r="149" spans="1:12" ht="25.5" x14ac:dyDescent="0.2">
      <c r="A149" s="80">
        <v>142</v>
      </c>
      <c r="B149" s="109" t="s">
        <v>375</v>
      </c>
      <c r="C149" s="82">
        <v>2001</v>
      </c>
      <c r="D149" s="87"/>
      <c r="E149" s="81" t="s">
        <v>376</v>
      </c>
      <c r="F149" s="81" t="s">
        <v>91</v>
      </c>
      <c r="G149" s="109" t="s">
        <v>377</v>
      </c>
      <c r="H149" s="84">
        <v>41893</v>
      </c>
      <c r="I149" s="84">
        <v>41901</v>
      </c>
      <c r="J149" s="85">
        <v>850</v>
      </c>
      <c r="K149" s="86">
        <v>2014</v>
      </c>
      <c r="L149" s="80"/>
    </row>
    <row r="150" spans="1:12" ht="25.5" x14ac:dyDescent="0.2">
      <c r="A150" s="80">
        <v>143</v>
      </c>
      <c r="B150" s="109" t="s">
        <v>413</v>
      </c>
      <c r="C150" s="81"/>
      <c r="D150" s="82">
        <v>1987</v>
      </c>
      <c r="E150" s="81" t="s">
        <v>414</v>
      </c>
      <c r="F150" s="81" t="s">
        <v>16</v>
      </c>
      <c r="G150" s="109" t="s">
        <v>148</v>
      </c>
      <c r="H150" s="84">
        <v>41895</v>
      </c>
      <c r="I150" s="84">
        <v>41901</v>
      </c>
      <c r="J150" s="85">
        <v>5000</v>
      </c>
      <c r="K150" s="86">
        <v>2014</v>
      </c>
      <c r="L150" s="80"/>
    </row>
    <row r="151" spans="1:12" ht="25.5" x14ac:dyDescent="0.2">
      <c r="A151" s="80">
        <v>144</v>
      </c>
      <c r="B151" s="109" t="s">
        <v>378</v>
      </c>
      <c r="C151" s="82">
        <v>1951</v>
      </c>
      <c r="D151" s="87"/>
      <c r="E151" s="81" t="s">
        <v>379</v>
      </c>
      <c r="F151" s="81" t="s">
        <v>165</v>
      </c>
      <c r="G151" s="109" t="s">
        <v>380</v>
      </c>
      <c r="H151" s="84">
        <v>41897</v>
      </c>
      <c r="I151" s="84">
        <v>41908</v>
      </c>
      <c r="J151" s="85">
        <v>601</v>
      </c>
      <c r="K151" s="86">
        <v>2014</v>
      </c>
      <c r="L151" s="80"/>
    </row>
    <row r="152" spans="1:12" ht="25.5" x14ac:dyDescent="0.2">
      <c r="A152" s="80">
        <v>145</v>
      </c>
      <c r="B152" s="109" t="s">
        <v>381</v>
      </c>
      <c r="C152" s="81"/>
      <c r="D152" s="82">
        <v>1986</v>
      </c>
      <c r="E152" s="81" t="s">
        <v>382</v>
      </c>
      <c r="F152" s="81" t="s">
        <v>16</v>
      </c>
      <c r="G152" s="109" t="s">
        <v>383</v>
      </c>
      <c r="H152" s="84">
        <v>41897</v>
      </c>
      <c r="I152" s="84">
        <v>41904</v>
      </c>
      <c r="J152" s="85">
        <v>5698</v>
      </c>
      <c r="K152" s="86">
        <v>2014</v>
      </c>
      <c r="L152" s="80"/>
    </row>
    <row r="153" spans="1:12" ht="25.5" x14ac:dyDescent="0.2">
      <c r="A153" s="80">
        <v>146</v>
      </c>
      <c r="B153" s="109" t="s">
        <v>404</v>
      </c>
      <c r="C153" s="81"/>
      <c r="D153" s="82">
        <v>1988</v>
      </c>
      <c r="E153" s="81" t="s">
        <v>405</v>
      </c>
      <c r="F153" s="81" t="s">
        <v>105</v>
      </c>
      <c r="G153" s="109" t="s">
        <v>406</v>
      </c>
      <c r="H153" s="84">
        <v>41898</v>
      </c>
      <c r="I153" s="84">
        <v>41904</v>
      </c>
      <c r="J153" s="85">
        <v>1231</v>
      </c>
      <c r="K153" s="86">
        <v>2014</v>
      </c>
      <c r="L153" s="80"/>
    </row>
    <row r="154" spans="1:12" ht="25.5" x14ac:dyDescent="0.2">
      <c r="A154" s="80">
        <v>147</v>
      </c>
      <c r="B154" s="109" t="s">
        <v>384</v>
      </c>
      <c r="C154" s="82">
        <v>1923</v>
      </c>
      <c r="D154" s="87"/>
      <c r="E154" s="81" t="s">
        <v>385</v>
      </c>
      <c r="F154" s="81" t="s">
        <v>146</v>
      </c>
      <c r="G154" s="109" t="s">
        <v>386</v>
      </c>
      <c r="H154" s="84">
        <v>41900</v>
      </c>
      <c r="I154" s="84">
        <v>41908</v>
      </c>
      <c r="J154" s="85">
        <v>1600</v>
      </c>
      <c r="K154" s="86">
        <v>2014</v>
      </c>
      <c r="L154" s="80"/>
    </row>
    <row r="155" spans="1:12" ht="25.5" x14ac:dyDescent="0.2">
      <c r="A155" s="80">
        <v>148</v>
      </c>
      <c r="B155" s="109" t="s">
        <v>387</v>
      </c>
      <c r="C155" s="81"/>
      <c r="D155" s="82">
        <v>1984</v>
      </c>
      <c r="E155" s="81" t="s">
        <v>388</v>
      </c>
      <c r="F155" s="81" t="s">
        <v>16</v>
      </c>
      <c r="G155" s="109" t="s">
        <v>82</v>
      </c>
      <c r="H155" s="84">
        <v>41900</v>
      </c>
      <c r="I155" s="84">
        <v>41905</v>
      </c>
      <c r="J155" s="85">
        <v>4000</v>
      </c>
      <c r="K155" s="86">
        <v>2014</v>
      </c>
      <c r="L155" s="80"/>
    </row>
    <row r="156" spans="1:12" ht="25.5" x14ac:dyDescent="0.2">
      <c r="A156" s="80">
        <v>149</v>
      </c>
      <c r="B156" s="109" t="s">
        <v>389</v>
      </c>
      <c r="C156" s="82">
        <v>1940</v>
      </c>
      <c r="D156" s="87"/>
      <c r="E156" s="81" t="s">
        <v>390</v>
      </c>
      <c r="F156" s="81" t="s">
        <v>16</v>
      </c>
      <c r="G156" s="109" t="s">
        <v>222</v>
      </c>
      <c r="H156" s="84">
        <v>41904</v>
      </c>
      <c r="I156" s="84">
        <v>41909</v>
      </c>
      <c r="J156" s="85">
        <v>3400</v>
      </c>
      <c r="K156" s="86">
        <v>2014</v>
      </c>
      <c r="L156" s="80"/>
    </row>
    <row r="157" spans="1:12" ht="25.5" x14ac:dyDescent="0.2">
      <c r="A157" s="80">
        <v>150</v>
      </c>
      <c r="B157" s="109" t="s">
        <v>415</v>
      </c>
      <c r="C157" s="81"/>
      <c r="D157" s="82">
        <v>1988</v>
      </c>
      <c r="E157" s="81" t="s">
        <v>416</v>
      </c>
      <c r="F157" s="81" t="s">
        <v>16</v>
      </c>
      <c r="G157" s="109" t="s">
        <v>21</v>
      </c>
      <c r="H157" s="84">
        <v>41908</v>
      </c>
      <c r="I157" s="84">
        <v>41913</v>
      </c>
      <c r="J157" s="85">
        <v>4000</v>
      </c>
      <c r="K157" s="86">
        <v>2014</v>
      </c>
      <c r="L157" s="80"/>
    </row>
    <row r="158" spans="1:12" ht="25.5" x14ac:dyDescent="0.2">
      <c r="A158" s="80">
        <v>151</v>
      </c>
      <c r="B158" s="109" t="s">
        <v>417</v>
      </c>
      <c r="C158" s="81"/>
      <c r="D158" s="82">
        <v>1993</v>
      </c>
      <c r="E158" s="81" t="s">
        <v>418</v>
      </c>
      <c r="F158" s="81" t="s">
        <v>165</v>
      </c>
      <c r="G158" s="109" t="s">
        <v>419</v>
      </c>
      <c r="H158" s="84">
        <v>41915</v>
      </c>
      <c r="I158" s="84">
        <v>41920</v>
      </c>
      <c r="J158" s="85">
        <v>1000</v>
      </c>
      <c r="K158" s="86">
        <v>2014</v>
      </c>
      <c r="L158" s="80"/>
    </row>
    <row r="159" spans="1:12" ht="25.5" x14ac:dyDescent="0.2">
      <c r="A159" s="80">
        <v>152</v>
      </c>
      <c r="B159" s="109" t="s">
        <v>420</v>
      </c>
      <c r="C159" s="81"/>
      <c r="D159" s="82">
        <v>1988</v>
      </c>
      <c r="E159" s="81" t="s">
        <v>421</v>
      </c>
      <c r="F159" s="81" t="s">
        <v>16</v>
      </c>
      <c r="G159" s="109" t="s">
        <v>222</v>
      </c>
      <c r="H159" s="84">
        <v>41917</v>
      </c>
      <c r="I159" s="84">
        <v>41921</v>
      </c>
      <c r="J159" s="85">
        <v>3000</v>
      </c>
      <c r="K159" s="86">
        <v>2014</v>
      </c>
      <c r="L159" s="80"/>
    </row>
    <row r="160" spans="1:12" x14ac:dyDescent="0.2">
      <c r="A160" s="80">
        <v>153</v>
      </c>
      <c r="B160" s="109" t="s">
        <v>422</v>
      </c>
      <c r="C160" s="81"/>
      <c r="D160" s="82">
        <v>1985</v>
      </c>
      <c r="E160" s="81" t="s">
        <v>423</v>
      </c>
      <c r="F160" s="81" t="s">
        <v>16</v>
      </c>
      <c r="G160" s="109" t="s">
        <v>424</v>
      </c>
      <c r="H160" s="84">
        <v>41917</v>
      </c>
      <c r="I160" s="84">
        <v>41922</v>
      </c>
      <c r="J160" s="85">
        <v>4000</v>
      </c>
      <c r="K160" s="86">
        <v>2014</v>
      </c>
      <c r="L160" s="80"/>
    </row>
    <row r="161" spans="1:12" ht="25.5" x14ac:dyDescent="0.2">
      <c r="A161" s="80">
        <v>154</v>
      </c>
      <c r="B161" s="109" t="s">
        <v>425</v>
      </c>
      <c r="C161" s="81"/>
      <c r="D161" s="82">
        <v>1987</v>
      </c>
      <c r="E161" s="81" t="s">
        <v>426</v>
      </c>
      <c r="F161" s="81" t="s">
        <v>16</v>
      </c>
      <c r="G161" s="109" t="s">
        <v>427</v>
      </c>
      <c r="H161" s="84">
        <v>41919</v>
      </c>
      <c r="I161" s="84">
        <v>41925</v>
      </c>
      <c r="J161" s="85">
        <v>5000</v>
      </c>
      <c r="K161" s="86">
        <v>2014</v>
      </c>
      <c r="L161" s="80"/>
    </row>
    <row r="162" spans="1:12" ht="25.5" x14ac:dyDescent="0.2">
      <c r="A162" s="80">
        <v>155</v>
      </c>
      <c r="B162" s="109" t="s">
        <v>428</v>
      </c>
      <c r="C162" s="82">
        <v>1922</v>
      </c>
      <c r="D162" s="87"/>
      <c r="E162" s="81" t="s">
        <v>429</v>
      </c>
      <c r="F162" s="81" t="s">
        <v>16</v>
      </c>
      <c r="G162" s="109" t="s">
        <v>430</v>
      </c>
      <c r="H162" s="84">
        <v>41923</v>
      </c>
      <c r="I162" s="84">
        <v>41925</v>
      </c>
      <c r="J162" s="85">
        <f>851-15</f>
        <v>836</v>
      </c>
      <c r="K162" s="86">
        <v>2014</v>
      </c>
      <c r="L162" s="80"/>
    </row>
    <row r="163" spans="1:12" ht="25.5" x14ac:dyDescent="0.2">
      <c r="A163" s="80">
        <v>156</v>
      </c>
      <c r="B163" s="109" t="s">
        <v>431</v>
      </c>
      <c r="C163" s="81"/>
      <c r="D163" s="82">
        <v>1987</v>
      </c>
      <c r="E163" s="81" t="s">
        <v>432</v>
      </c>
      <c r="F163" s="81" t="s">
        <v>16</v>
      </c>
      <c r="G163" s="109" t="s">
        <v>433</v>
      </c>
      <c r="H163" s="84">
        <v>41924</v>
      </c>
      <c r="I163" s="84">
        <v>41928</v>
      </c>
      <c r="J163" s="85">
        <v>3000</v>
      </c>
      <c r="K163" s="86">
        <v>2014</v>
      </c>
      <c r="L163" s="80"/>
    </row>
    <row r="164" spans="1:12" x14ac:dyDescent="0.2">
      <c r="A164" s="80">
        <v>157</v>
      </c>
      <c r="B164" s="109" t="s">
        <v>455</v>
      </c>
      <c r="C164" s="81"/>
      <c r="D164" s="82">
        <v>1977</v>
      </c>
      <c r="E164" s="81" t="s">
        <v>456</v>
      </c>
      <c r="F164" s="81" t="s">
        <v>105</v>
      </c>
      <c r="G164" s="108" t="s">
        <v>457</v>
      </c>
      <c r="H164" s="84">
        <v>41968</v>
      </c>
      <c r="I164" s="84">
        <v>41970</v>
      </c>
      <c r="J164" s="85">
        <v>7800</v>
      </c>
      <c r="K164" s="86">
        <v>2014</v>
      </c>
      <c r="L164" s="80"/>
    </row>
    <row r="165" spans="1:12" ht="25.5" x14ac:dyDescent="0.2">
      <c r="A165" s="80">
        <v>158</v>
      </c>
      <c r="B165" s="109" t="s">
        <v>434</v>
      </c>
      <c r="C165" s="82">
        <v>1956</v>
      </c>
      <c r="D165" s="87"/>
      <c r="E165" s="81" t="s">
        <v>435</v>
      </c>
      <c r="F165" s="81" t="s">
        <v>16</v>
      </c>
      <c r="G165" s="109" t="s">
        <v>282</v>
      </c>
      <c r="H165" s="84">
        <v>41969</v>
      </c>
      <c r="I165" s="84">
        <v>41970</v>
      </c>
      <c r="J165" s="85">
        <v>5200</v>
      </c>
      <c r="K165" s="86">
        <v>2014</v>
      </c>
      <c r="L165" s="80"/>
    </row>
    <row r="166" spans="1:12" x14ac:dyDescent="0.2">
      <c r="A166" s="80">
        <v>159</v>
      </c>
      <c r="B166" s="109" t="s">
        <v>436</v>
      </c>
      <c r="C166" s="82">
        <v>1928</v>
      </c>
      <c r="D166" s="87"/>
      <c r="E166" s="81" t="s">
        <v>437</v>
      </c>
      <c r="F166" s="81" t="s">
        <v>61</v>
      </c>
      <c r="G166" s="109" t="s">
        <v>41</v>
      </c>
      <c r="H166" s="84">
        <v>41975</v>
      </c>
      <c r="I166" s="84">
        <v>41976</v>
      </c>
      <c r="J166" s="85">
        <v>1300</v>
      </c>
      <c r="K166" s="86">
        <v>2014</v>
      </c>
      <c r="L166" s="80"/>
    </row>
    <row r="167" spans="1:12" ht="25.5" x14ac:dyDescent="0.2">
      <c r="A167" s="80">
        <v>160</v>
      </c>
      <c r="B167" s="109" t="s">
        <v>323</v>
      </c>
      <c r="C167" s="81"/>
      <c r="D167" s="82">
        <v>1939</v>
      </c>
      <c r="E167" s="81" t="s">
        <v>324</v>
      </c>
      <c r="F167" s="81" t="s">
        <v>16</v>
      </c>
      <c r="G167" s="109" t="s">
        <v>73</v>
      </c>
      <c r="H167" s="84">
        <v>41975</v>
      </c>
      <c r="I167" s="84">
        <v>41979</v>
      </c>
      <c r="J167" s="85">
        <v>1300</v>
      </c>
      <c r="K167" s="86">
        <v>2014</v>
      </c>
      <c r="L167" s="80"/>
    </row>
    <row r="168" spans="1:12" x14ac:dyDescent="0.2">
      <c r="A168" s="80">
        <v>161</v>
      </c>
      <c r="B168" s="109" t="s">
        <v>438</v>
      </c>
      <c r="C168" s="81"/>
      <c r="D168" s="82">
        <v>1981</v>
      </c>
      <c r="E168" s="81" t="s">
        <v>439</v>
      </c>
      <c r="F168" s="81" t="s">
        <v>16</v>
      </c>
      <c r="G168" s="109" t="s">
        <v>88</v>
      </c>
      <c r="H168" s="84">
        <v>41976</v>
      </c>
      <c r="I168" s="84">
        <v>41978</v>
      </c>
      <c r="J168" s="85">
        <v>5600</v>
      </c>
      <c r="K168" s="86">
        <v>2014</v>
      </c>
      <c r="L168" s="80"/>
    </row>
    <row r="169" spans="1:12" ht="25.5" x14ac:dyDescent="0.2">
      <c r="A169" s="80">
        <v>162</v>
      </c>
      <c r="B169" s="109" t="s">
        <v>226</v>
      </c>
      <c r="C169" s="81"/>
      <c r="D169" s="82">
        <v>1927</v>
      </c>
      <c r="E169" s="81" t="s">
        <v>227</v>
      </c>
      <c r="F169" s="81" t="s">
        <v>16</v>
      </c>
      <c r="G169" s="109" t="s">
        <v>157</v>
      </c>
      <c r="H169" s="84">
        <v>41978</v>
      </c>
      <c r="I169" s="84">
        <v>41979</v>
      </c>
      <c r="J169" s="85">
        <v>1300</v>
      </c>
      <c r="K169" s="86">
        <v>2014</v>
      </c>
      <c r="L169" s="80"/>
    </row>
    <row r="170" spans="1:12" ht="25.5" x14ac:dyDescent="0.2">
      <c r="A170" s="80">
        <v>163</v>
      </c>
      <c r="B170" s="109" t="s">
        <v>440</v>
      </c>
      <c r="C170" s="81"/>
      <c r="D170" s="82">
        <v>1942</v>
      </c>
      <c r="E170" s="81" t="s">
        <v>441</v>
      </c>
      <c r="F170" s="81" t="s">
        <v>16</v>
      </c>
      <c r="G170" s="109" t="s">
        <v>442</v>
      </c>
      <c r="H170" s="84">
        <v>41981</v>
      </c>
      <c r="I170" s="84">
        <v>41988</v>
      </c>
      <c r="J170" s="85">
        <v>5600</v>
      </c>
      <c r="K170" s="86">
        <v>2014</v>
      </c>
      <c r="L170" s="80"/>
    </row>
    <row r="171" spans="1:12" ht="38.25" x14ac:dyDescent="0.2">
      <c r="A171" s="80">
        <v>164</v>
      </c>
      <c r="B171" s="109" t="s">
        <v>443</v>
      </c>
      <c r="C171" s="82">
        <v>1958</v>
      </c>
      <c r="D171" s="87"/>
      <c r="E171" s="81" t="s">
        <v>444</v>
      </c>
      <c r="F171" s="81" t="s">
        <v>16</v>
      </c>
      <c r="G171" s="109" t="s">
        <v>445</v>
      </c>
      <c r="H171" s="84">
        <v>41988</v>
      </c>
      <c r="I171" s="84">
        <v>41991</v>
      </c>
      <c r="J171" s="85">
        <v>4600</v>
      </c>
      <c r="K171" s="86">
        <v>2014</v>
      </c>
      <c r="L171" s="80"/>
    </row>
    <row r="172" spans="1:12" ht="25.5" x14ac:dyDescent="0.2">
      <c r="A172" s="80">
        <v>165</v>
      </c>
      <c r="B172" s="109" t="s">
        <v>446</v>
      </c>
      <c r="C172" s="82">
        <v>1927</v>
      </c>
      <c r="D172" s="87"/>
      <c r="E172" s="81" t="s">
        <v>447</v>
      </c>
      <c r="F172" s="81" t="s">
        <v>169</v>
      </c>
      <c r="G172" s="109" t="s">
        <v>448</v>
      </c>
      <c r="H172" s="84">
        <v>41995</v>
      </c>
      <c r="I172" s="84">
        <v>41998</v>
      </c>
      <c r="J172" s="85">
        <v>950</v>
      </c>
      <c r="K172" s="86">
        <v>2014</v>
      </c>
      <c r="L172" s="80"/>
    </row>
    <row r="173" spans="1:12" x14ac:dyDescent="0.2">
      <c r="A173" s="80">
        <v>166</v>
      </c>
      <c r="B173" s="109" t="s">
        <v>449</v>
      </c>
      <c r="C173" s="82">
        <v>1926</v>
      </c>
      <c r="D173" s="87"/>
      <c r="E173" s="81" t="s">
        <v>450</v>
      </c>
      <c r="F173" s="81" t="s">
        <v>237</v>
      </c>
      <c r="G173" s="109" t="s">
        <v>320</v>
      </c>
      <c r="H173" s="84">
        <v>41996</v>
      </c>
      <c r="I173" s="84">
        <v>41999</v>
      </c>
      <c r="J173" s="85">
        <v>3800</v>
      </c>
      <c r="K173" s="86">
        <v>2014</v>
      </c>
      <c r="L173" s="80"/>
    </row>
    <row r="174" spans="1:12" ht="25.5" x14ac:dyDescent="0.2">
      <c r="A174" s="80">
        <v>167</v>
      </c>
      <c r="B174" s="109" t="s">
        <v>451</v>
      </c>
      <c r="C174" s="81"/>
      <c r="D174" s="82">
        <v>1945</v>
      </c>
      <c r="E174" s="81" t="s">
        <v>452</v>
      </c>
      <c r="F174" s="81" t="s">
        <v>16</v>
      </c>
      <c r="G174" s="109" t="s">
        <v>453</v>
      </c>
      <c r="H174" s="84">
        <v>42000</v>
      </c>
      <c r="I174" s="84">
        <v>42004</v>
      </c>
      <c r="J174" s="85">
        <v>5200</v>
      </c>
      <c r="K174" s="86">
        <v>2014</v>
      </c>
      <c r="L174" s="80"/>
    </row>
    <row r="175" spans="1:12" ht="25.5" x14ac:dyDescent="0.2">
      <c r="A175" s="80">
        <v>168</v>
      </c>
      <c r="B175" s="109" t="s">
        <v>1285</v>
      </c>
      <c r="C175" s="81"/>
      <c r="D175" s="82">
        <v>1938</v>
      </c>
      <c r="E175" s="81" t="s">
        <v>1286</v>
      </c>
      <c r="F175" s="81" t="s">
        <v>16</v>
      </c>
      <c r="G175" s="109" t="s">
        <v>295</v>
      </c>
      <c r="H175" s="84">
        <v>42029</v>
      </c>
      <c r="I175" s="84">
        <v>42033</v>
      </c>
      <c r="J175" s="85">
        <f>26000-20800</f>
        <v>5200</v>
      </c>
      <c r="K175" s="86">
        <v>2015</v>
      </c>
      <c r="L175" s="80"/>
    </row>
    <row r="176" spans="1:12" ht="25.5" x14ac:dyDescent="0.2">
      <c r="A176" s="80">
        <v>169</v>
      </c>
      <c r="B176" s="109" t="s">
        <v>1287</v>
      </c>
      <c r="C176" s="81"/>
      <c r="D176" s="82">
        <v>1978</v>
      </c>
      <c r="E176" s="81" t="s">
        <v>1288</v>
      </c>
      <c r="F176" s="81" t="s">
        <v>51</v>
      </c>
      <c r="G176" s="109" t="s">
        <v>1289</v>
      </c>
      <c r="H176" s="84">
        <v>41996</v>
      </c>
      <c r="I176" s="84">
        <v>42009</v>
      </c>
      <c r="J176" s="85">
        <f>55000+14090-18732</f>
        <v>50358</v>
      </c>
      <c r="K176" s="86">
        <v>2015</v>
      </c>
      <c r="L176" s="80"/>
    </row>
    <row r="177" spans="1:12" ht="25.5" x14ac:dyDescent="0.2">
      <c r="A177" s="80">
        <v>170</v>
      </c>
      <c r="B177" s="109" t="s">
        <v>1290</v>
      </c>
      <c r="C177" s="81"/>
      <c r="D177" s="82">
        <v>1997</v>
      </c>
      <c r="E177" s="81" t="s">
        <v>1291</v>
      </c>
      <c r="F177" s="81" t="s">
        <v>16</v>
      </c>
      <c r="G177" s="109" t="s">
        <v>1088</v>
      </c>
      <c r="H177" s="84">
        <v>41998</v>
      </c>
      <c r="I177" s="84">
        <v>42008</v>
      </c>
      <c r="J177" s="85">
        <f>55000-18747</f>
        <v>36253</v>
      </c>
      <c r="K177" s="86">
        <v>2015</v>
      </c>
      <c r="L177" s="80"/>
    </row>
    <row r="178" spans="1:12" ht="25.5" x14ac:dyDescent="0.2">
      <c r="A178" s="80">
        <v>171</v>
      </c>
      <c r="B178" s="109" t="s">
        <v>1292</v>
      </c>
      <c r="C178" s="81"/>
      <c r="D178" s="82">
        <v>2008</v>
      </c>
      <c r="E178" s="81" t="s">
        <v>1293</v>
      </c>
      <c r="F178" s="81" t="s">
        <v>16</v>
      </c>
      <c r="G178" s="109" t="s">
        <v>1294</v>
      </c>
      <c r="H178" s="84">
        <v>42003</v>
      </c>
      <c r="I178" s="84">
        <v>42013</v>
      </c>
      <c r="J178" s="85">
        <f>5200</f>
        <v>5200</v>
      </c>
      <c r="K178" s="86">
        <v>2015</v>
      </c>
      <c r="L178" s="80"/>
    </row>
    <row r="179" spans="1:12" x14ac:dyDescent="0.2">
      <c r="A179" s="80">
        <v>172</v>
      </c>
      <c r="B179" s="109" t="s">
        <v>1295</v>
      </c>
      <c r="C179" s="82">
        <v>1998</v>
      </c>
      <c r="D179" s="87"/>
      <c r="E179" s="81" t="s">
        <v>1296</v>
      </c>
      <c r="F179" s="81" t="s">
        <v>16</v>
      </c>
      <c r="G179" s="109" t="s">
        <v>177</v>
      </c>
      <c r="H179" s="84">
        <v>42033</v>
      </c>
      <c r="I179" s="84">
        <v>42054</v>
      </c>
      <c r="J179" s="85">
        <f>36000-28800</f>
        <v>7200</v>
      </c>
      <c r="K179" s="86">
        <v>2015</v>
      </c>
      <c r="L179" s="80"/>
    </row>
    <row r="180" spans="1:12" x14ac:dyDescent="0.2">
      <c r="A180" s="80">
        <v>173</v>
      </c>
      <c r="B180" s="109" t="s">
        <v>1297</v>
      </c>
      <c r="C180" s="82">
        <v>1958</v>
      </c>
      <c r="D180" s="87"/>
      <c r="E180" s="81" t="s">
        <v>1298</v>
      </c>
      <c r="F180" s="81" t="s">
        <v>16</v>
      </c>
      <c r="G180" s="109" t="s">
        <v>320</v>
      </c>
      <c r="H180" s="84">
        <v>42034</v>
      </c>
      <c r="I180" s="84">
        <v>42053</v>
      </c>
      <c r="J180" s="85">
        <f>94000-75200</f>
        <v>18800</v>
      </c>
      <c r="K180" s="86">
        <v>2015</v>
      </c>
      <c r="L180" s="80"/>
    </row>
    <row r="181" spans="1:12" ht="25.5" x14ac:dyDescent="0.2">
      <c r="A181" s="80">
        <v>174</v>
      </c>
      <c r="B181" s="109" t="s">
        <v>1299</v>
      </c>
      <c r="C181" s="81"/>
      <c r="D181" s="82">
        <v>1953</v>
      </c>
      <c r="E181" s="81" t="s">
        <v>1300</v>
      </c>
      <c r="F181" s="81" t="s">
        <v>16</v>
      </c>
      <c r="G181" s="109" t="s">
        <v>1301</v>
      </c>
      <c r="H181" s="84">
        <v>42040</v>
      </c>
      <c r="I181" s="84">
        <v>42058</v>
      </c>
      <c r="J181" s="85">
        <f>101000-80800</f>
        <v>20200</v>
      </c>
      <c r="K181" s="86">
        <v>2015</v>
      </c>
      <c r="L181" s="80"/>
    </row>
    <row r="182" spans="1:12" ht="25.5" x14ac:dyDescent="0.2">
      <c r="A182" s="80">
        <v>175</v>
      </c>
      <c r="B182" s="109" t="s">
        <v>1302</v>
      </c>
      <c r="C182" s="81"/>
      <c r="D182" s="82">
        <v>1946</v>
      </c>
      <c r="E182" s="81" t="s">
        <v>1303</v>
      </c>
      <c r="F182" s="81" t="s">
        <v>16</v>
      </c>
      <c r="G182" s="109" t="s">
        <v>1304</v>
      </c>
      <c r="H182" s="84">
        <v>42043</v>
      </c>
      <c r="I182" s="84">
        <v>42054</v>
      </c>
      <c r="J182" s="85">
        <f>54092-51388</f>
        <v>2704</v>
      </c>
      <c r="K182" s="86">
        <v>2015</v>
      </c>
      <c r="L182" s="80"/>
    </row>
    <row r="183" spans="1:12" ht="25.5" x14ac:dyDescent="0.2">
      <c r="A183" s="80">
        <v>176</v>
      </c>
      <c r="B183" s="109" t="s">
        <v>1305</v>
      </c>
      <c r="C183" s="81"/>
      <c r="D183" s="82">
        <v>1937</v>
      </c>
      <c r="E183" s="81" t="s">
        <v>1306</v>
      </c>
      <c r="F183" s="81" t="s">
        <v>16</v>
      </c>
      <c r="G183" s="109" t="s">
        <v>182</v>
      </c>
      <c r="H183" s="84">
        <v>42046</v>
      </c>
      <c r="I183" s="84">
        <v>42055</v>
      </c>
      <c r="J183" s="85">
        <f>36287-29030</f>
        <v>7257</v>
      </c>
      <c r="K183" s="86">
        <v>2015</v>
      </c>
      <c r="L183" s="80"/>
    </row>
    <row r="184" spans="1:12" x14ac:dyDescent="0.2">
      <c r="A184" s="80">
        <v>177</v>
      </c>
      <c r="B184" s="109" t="s">
        <v>1307</v>
      </c>
      <c r="C184" s="81"/>
      <c r="D184" s="82">
        <v>1958</v>
      </c>
      <c r="E184" s="81" t="s">
        <v>1308</v>
      </c>
      <c r="F184" s="81" t="s">
        <v>16</v>
      </c>
      <c r="G184" s="109" t="s">
        <v>153</v>
      </c>
      <c r="H184" s="84">
        <v>42046</v>
      </c>
      <c r="I184" s="84">
        <v>42049</v>
      </c>
      <c r="J184" s="85">
        <f>5933-5636</f>
        <v>297</v>
      </c>
      <c r="K184" s="86">
        <v>2015</v>
      </c>
      <c r="L184" s="80"/>
    </row>
    <row r="185" spans="1:12" ht="25.5" x14ac:dyDescent="0.2">
      <c r="A185" s="80">
        <v>178</v>
      </c>
      <c r="B185" s="109" t="s">
        <v>1309</v>
      </c>
      <c r="C185" s="82">
        <v>1949</v>
      </c>
      <c r="D185" s="87"/>
      <c r="E185" s="81" t="s">
        <v>1310</v>
      </c>
      <c r="F185" s="81" t="s">
        <v>16</v>
      </c>
      <c r="G185" s="109" t="s">
        <v>295</v>
      </c>
      <c r="H185" s="84">
        <v>42046</v>
      </c>
      <c r="I185" s="84">
        <v>42048</v>
      </c>
      <c r="J185" s="85">
        <f>5200</f>
        <v>5200</v>
      </c>
      <c r="K185" s="86">
        <v>2015</v>
      </c>
      <c r="L185" s="80"/>
    </row>
    <row r="186" spans="1:12" ht="25.5" x14ac:dyDescent="0.2">
      <c r="A186" s="80">
        <v>179</v>
      </c>
      <c r="B186" s="109" t="s">
        <v>1311</v>
      </c>
      <c r="C186" s="81"/>
      <c r="D186" s="82">
        <v>1965</v>
      </c>
      <c r="E186" s="81" t="s">
        <v>1312</v>
      </c>
      <c r="F186" s="81" t="s">
        <v>16</v>
      </c>
      <c r="G186" s="109" t="s">
        <v>759</v>
      </c>
      <c r="H186" s="84">
        <v>42051</v>
      </c>
      <c r="I186" s="84">
        <v>42053</v>
      </c>
      <c r="J186" s="85">
        <f>17360+26000-34688</f>
        <v>8672</v>
      </c>
      <c r="K186" s="86">
        <v>2015</v>
      </c>
      <c r="L186" s="80"/>
    </row>
    <row r="187" spans="1:12" ht="25.5" x14ac:dyDescent="0.2">
      <c r="A187" s="80">
        <v>180</v>
      </c>
      <c r="B187" s="109" t="s">
        <v>1313</v>
      </c>
      <c r="C187" s="82">
        <v>1960</v>
      </c>
      <c r="D187" s="87"/>
      <c r="E187" s="81" t="s">
        <v>1314</v>
      </c>
      <c r="F187" s="81" t="s">
        <v>16</v>
      </c>
      <c r="G187" s="109" t="s">
        <v>21</v>
      </c>
      <c r="H187" s="95">
        <v>42059</v>
      </c>
      <c r="I187" s="95">
        <v>42065</v>
      </c>
      <c r="J187" s="85">
        <f>6500-5200</f>
        <v>1300</v>
      </c>
      <c r="K187" s="86">
        <v>2015</v>
      </c>
      <c r="L187" s="80"/>
    </row>
    <row r="188" spans="1:12" ht="25.5" x14ac:dyDescent="0.2">
      <c r="A188" s="80">
        <v>181</v>
      </c>
      <c r="B188" s="109" t="s">
        <v>1315</v>
      </c>
      <c r="C188" s="82">
        <v>1984</v>
      </c>
      <c r="D188" s="87"/>
      <c r="E188" s="81" t="s">
        <v>1316</v>
      </c>
      <c r="F188" s="81" t="s">
        <v>16</v>
      </c>
      <c r="G188" s="109" t="s">
        <v>1317</v>
      </c>
      <c r="H188" s="95">
        <v>42059</v>
      </c>
      <c r="I188" s="95">
        <v>42066</v>
      </c>
      <c r="J188" s="85">
        <f>30380-24304</f>
        <v>6076</v>
      </c>
      <c r="K188" s="86">
        <v>2015</v>
      </c>
      <c r="L188" s="80"/>
    </row>
    <row r="189" spans="1:12" ht="25.5" x14ac:dyDescent="0.2">
      <c r="A189" s="80">
        <v>182</v>
      </c>
      <c r="B189" s="109" t="s">
        <v>1318</v>
      </c>
      <c r="C189" s="81"/>
      <c r="D189" s="82">
        <v>1967</v>
      </c>
      <c r="E189" s="81" t="s">
        <v>1319</v>
      </c>
      <c r="F189" s="81" t="s">
        <v>16</v>
      </c>
      <c r="G189" s="109" t="s">
        <v>1320</v>
      </c>
      <c r="H189" s="95">
        <v>42060</v>
      </c>
      <c r="I189" s="95">
        <v>42067</v>
      </c>
      <c r="J189" s="85">
        <f>37500-30000</f>
        <v>7500</v>
      </c>
      <c r="K189" s="86">
        <v>2015</v>
      </c>
      <c r="L189" s="80"/>
    </row>
    <row r="190" spans="1:12" ht="25.5" x14ac:dyDescent="0.2">
      <c r="A190" s="80">
        <v>183</v>
      </c>
      <c r="B190" s="109" t="s">
        <v>1321</v>
      </c>
      <c r="C190" s="81"/>
      <c r="D190" s="82">
        <v>1955</v>
      </c>
      <c r="E190" s="81" t="s">
        <v>1322</v>
      </c>
      <c r="F190" s="81" t="s">
        <v>16</v>
      </c>
      <c r="G190" s="109" t="s">
        <v>148</v>
      </c>
      <c r="H190" s="95">
        <v>42060</v>
      </c>
      <c r="I190" s="95">
        <v>42066</v>
      </c>
      <c r="J190" s="85">
        <f>13020-10416</f>
        <v>2604</v>
      </c>
      <c r="K190" s="86">
        <v>2015</v>
      </c>
      <c r="L190" s="80"/>
    </row>
    <row r="191" spans="1:12" x14ac:dyDescent="0.2">
      <c r="A191" s="80">
        <v>184</v>
      </c>
      <c r="B191" s="109" t="s">
        <v>1323</v>
      </c>
      <c r="C191" s="81"/>
      <c r="D191" s="82">
        <v>1961</v>
      </c>
      <c r="E191" s="81" t="s">
        <v>1324</v>
      </c>
      <c r="F191" s="81" t="s">
        <v>16</v>
      </c>
      <c r="G191" s="109" t="s">
        <v>177</v>
      </c>
      <c r="H191" s="95">
        <v>42060</v>
      </c>
      <c r="I191" s="95">
        <v>42066</v>
      </c>
      <c r="J191" s="85">
        <f>55000+4340-56373</f>
        <v>2967</v>
      </c>
      <c r="K191" s="86">
        <v>2015</v>
      </c>
      <c r="L191" s="80"/>
    </row>
    <row r="192" spans="1:12" ht="25.5" x14ac:dyDescent="0.2">
      <c r="A192" s="80">
        <v>185</v>
      </c>
      <c r="B192" s="109" t="s">
        <v>1325</v>
      </c>
      <c r="C192" s="82">
        <v>1984</v>
      </c>
      <c r="D192" s="87"/>
      <c r="E192" s="81" t="s">
        <v>1326</v>
      </c>
      <c r="F192" s="81" t="s">
        <v>16</v>
      </c>
      <c r="G192" s="109" t="s">
        <v>82</v>
      </c>
      <c r="H192" s="95">
        <v>42063</v>
      </c>
      <c r="I192" s="95">
        <v>42069</v>
      </c>
      <c r="J192" s="85">
        <f>8680-6944</f>
        <v>1736</v>
      </c>
      <c r="K192" s="86">
        <v>2015</v>
      </c>
      <c r="L192" s="80"/>
    </row>
    <row r="193" spans="1:12" x14ac:dyDescent="0.2">
      <c r="A193" s="80">
        <v>186</v>
      </c>
      <c r="B193" s="109" t="s">
        <v>1327</v>
      </c>
      <c r="C193" s="82"/>
      <c r="D193" s="87">
        <v>1966</v>
      </c>
      <c r="E193" s="81" t="s">
        <v>1328</v>
      </c>
      <c r="F193" s="81">
        <v>51008</v>
      </c>
      <c r="G193" s="109" t="s">
        <v>1329</v>
      </c>
      <c r="H193" s="95">
        <v>42065</v>
      </c>
      <c r="I193" s="95">
        <v>42074</v>
      </c>
      <c r="J193" s="85">
        <f>4340-3472</f>
        <v>868</v>
      </c>
      <c r="K193" s="86">
        <v>2015</v>
      </c>
      <c r="L193" s="80"/>
    </row>
    <row r="194" spans="1:12" x14ac:dyDescent="0.2">
      <c r="A194" s="80">
        <v>187</v>
      </c>
      <c r="B194" s="109" t="s">
        <v>1330</v>
      </c>
      <c r="C194" s="81"/>
      <c r="D194" s="82">
        <v>1942</v>
      </c>
      <c r="E194" s="81" t="s">
        <v>1331</v>
      </c>
      <c r="F194" s="81" t="s">
        <v>16</v>
      </c>
      <c r="G194" s="109" t="s">
        <v>320</v>
      </c>
      <c r="H194" s="95">
        <v>42065</v>
      </c>
      <c r="I194" s="95">
        <v>42073</v>
      </c>
      <c r="J194" s="85">
        <f>6500-6175</f>
        <v>325</v>
      </c>
      <c r="K194" s="86">
        <v>2015</v>
      </c>
      <c r="L194" s="80"/>
    </row>
    <row r="195" spans="1:12" ht="25.5" x14ac:dyDescent="0.2">
      <c r="A195" s="80">
        <v>188</v>
      </c>
      <c r="B195" s="109" t="s">
        <v>1332</v>
      </c>
      <c r="C195" s="81"/>
      <c r="D195" s="82">
        <v>1965</v>
      </c>
      <c r="E195" s="81" t="s">
        <v>1333</v>
      </c>
      <c r="F195" s="81" t="s">
        <v>16</v>
      </c>
      <c r="G195" s="109" t="s">
        <v>1334</v>
      </c>
      <c r="H195" s="95">
        <v>42068</v>
      </c>
      <c r="I195" s="95">
        <v>42075</v>
      </c>
      <c r="J195" s="85">
        <f>6500-6175</f>
        <v>325</v>
      </c>
      <c r="K195" s="86">
        <v>2015</v>
      </c>
      <c r="L195" s="80"/>
    </row>
    <row r="196" spans="1:12" x14ac:dyDescent="0.2">
      <c r="A196" s="80">
        <v>189</v>
      </c>
      <c r="B196" s="109" t="s">
        <v>1335</v>
      </c>
      <c r="C196" s="81"/>
      <c r="D196" s="82">
        <v>1954</v>
      </c>
      <c r="E196" s="81" t="s">
        <v>1336</v>
      </c>
      <c r="F196" s="81" t="s">
        <v>16</v>
      </c>
      <c r="G196" s="109" t="s">
        <v>27</v>
      </c>
      <c r="H196" s="95">
        <v>42068</v>
      </c>
      <c r="I196" s="95">
        <v>42083</v>
      </c>
      <c r="J196" s="85">
        <f>13020-10416</f>
        <v>2604</v>
      </c>
      <c r="K196" s="86">
        <v>2015</v>
      </c>
      <c r="L196" s="80"/>
    </row>
    <row r="197" spans="1:12" ht="25.5" x14ac:dyDescent="0.2">
      <c r="A197" s="80">
        <v>190</v>
      </c>
      <c r="B197" s="109" t="s">
        <v>1337</v>
      </c>
      <c r="C197" s="82">
        <v>2002</v>
      </c>
      <c r="D197" s="87"/>
      <c r="E197" s="81" t="s">
        <v>1338</v>
      </c>
      <c r="F197" s="81" t="s">
        <v>16</v>
      </c>
      <c r="G197" s="109" t="s">
        <v>1339</v>
      </c>
      <c r="H197" s="95">
        <v>42071</v>
      </c>
      <c r="I197" s="95">
        <v>42076</v>
      </c>
      <c r="J197" s="85">
        <f>17360-13888</f>
        <v>3472</v>
      </c>
      <c r="K197" s="86">
        <v>2015</v>
      </c>
      <c r="L197" s="80"/>
    </row>
    <row r="198" spans="1:12" ht="25.5" x14ac:dyDescent="0.2">
      <c r="A198" s="80">
        <v>191</v>
      </c>
      <c r="B198" s="109" t="s">
        <v>1340</v>
      </c>
      <c r="C198" s="82">
        <v>2000</v>
      </c>
      <c r="D198" s="87"/>
      <c r="E198" s="81" t="s">
        <v>1341</v>
      </c>
      <c r="F198" s="81" t="s">
        <v>16</v>
      </c>
      <c r="G198" s="109" t="s">
        <v>1342</v>
      </c>
      <c r="H198" s="95">
        <v>42071</v>
      </c>
      <c r="I198" s="95">
        <v>42076</v>
      </c>
      <c r="J198" s="85">
        <f>8680-6944</f>
        <v>1736</v>
      </c>
      <c r="K198" s="86">
        <v>2015</v>
      </c>
      <c r="L198" s="80"/>
    </row>
    <row r="199" spans="1:12" ht="25.5" x14ac:dyDescent="0.2">
      <c r="A199" s="80">
        <v>192</v>
      </c>
      <c r="B199" s="109" t="s">
        <v>1343</v>
      </c>
      <c r="C199" s="81"/>
      <c r="D199" s="82">
        <v>1981</v>
      </c>
      <c r="E199" s="81" t="s">
        <v>1344</v>
      </c>
      <c r="F199" s="81" t="s">
        <v>16</v>
      </c>
      <c r="G199" s="109" t="s">
        <v>295</v>
      </c>
      <c r="H199" s="95">
        <v>42071</v>
      </c>
      <c r="I199" s="95">
        <v>42076</v>
      </c>
      <c r="J199" s="85">
        <f>17360-13888</f>
        <v>3472</v>
      </c>
      <c r="K199" s="86">
        <v>2015</v>
      </c>
      <c r="L199" s="80"/>
    </row>
    <row r="200" spans="1:12" ht="25.5" x14ac:dyDescent="0.2">
      <c r="A200" s="80">
        <v>193</v>
      </c>
      <c r="B200" s="109" t="s">
        <v>1345</v>
      </c>
      <c r="C200" s="82">
        <v>1991</v>
      </c>
      <c r="D200" s="87"/>
      <c r="E200" s="81" t="s">
        <v>1346</v>
      </c>
      <c r="F200" s="81" t="s">
        <v>16</v>
      </c>
      <c r="G200" s="109" t="s">
        <v>1347</v>
      </c>
      <c r="H200" s="95">
        <v>42073</v>
      </c>
      <c r="I200" s="95">
        <v>42081</v>
      </c>
      <c r="J200" s="85">
        <f>13020-10416</f>
        <v>2604</v>
      </c>
      <c r="K200" s="86">
        <v>2015</v>
      </c>
      <c r="L200" s="80"/>
    </row>
    <row r="201" spans="1:12" x14ac:dyDescent="0.2">
      <c r="A201" s="80">
        <v>194</v>
      </c>
      <c r="B201" s="109" t="s">
        <v>1348</v>
      </c>
      <c r="C201" s="82">
        <v>1999</v>
      </c>
      <c r="D201" s="87"/>
      <c r="E201" s="81" t="s">
        <v>1349</v>
      </c>
      <c r="F201" s="81" t="s">
        <v>16</v>
      </c>
      <c r="G201" s="109" t="s">
        <v>1350</v>
      </c>
      <c r="H201" s="95">
        <v>42074</v>
      </c>
      <c r="I201" s="95">
        <v>42079</v>
      </c>
      <c r="J201" s="85">
        <f>8680-6944</f>
        <v>1736</v>
      </c>
      <c r="K201" s="86">
        <v>2015</v>
      </c>
      <c r="L201" s="80"/>
    </row>
    <row r="202" spans="1:12" ht="25.5" x14ac:dyDescent="0.2">
      <c r="A202" s="80">
        <v>195</v>
      </c>
      <c r="B202" s="109" t="s">
        <v>1351</v>
      </c>
      <c r="C202" s="81"/>
      <c r="D202" s="82">
        <v>1988</v>
      </c>
      <c r="E202" s="81" t="s">
        <v>1352</v>
      </c>
      <c r="F202" s="81" t="s">
        <v>16</v>
      </c>
      <c r="G202" s="109" t="s">
        <v>1353</v>
      </c>
      <c r="H202" s="95">
        <v>42074</v>
      </c>
      <c r="I202" s="95">
        <v>42078</v>
      </c>
      <c r="J202" s="85">
        <f>13020-10416</f>
        <v>2604</v>
      </c>
      <c r="K202" s="86">
        <v>2015</v>
      </c>
      <c r="L202" s="80"/>
    </row>
    <row r="203" spans="1:12" ht="25.5" x14ac:dyDescent="0.2">
      <c r="A203" s="80">
        <v>196</v>
      </c>
      <c r="B203" s="109" t="s">
        <v>1354</v>
      </c>
      <c r="C203" s="82">
        <v>2000</v>
      </c>
      <c r="D203" s="87"/>
      <c r="E203" s="81" t="s">
        <v>1355</v>
      </c>
      <c r="F203" s="81" t="s">
        <v>16</v>
      </c>
      <c r="G203" s="109" t="s">
        <v>1356</v>
      </c>
      <c r="H203" s="95">
        <v>42074</v>
      </c>
      <c r="I203" s="95">
        <v>42081</v>
      </c>
      <c r="J203" s="85">
        <v>2604</v>
      </c>
      <c r="K203" s="86">
        <v>2015</v>
      </c>
      <c r="L203" s="80"/>
    </row>
    <row r="204" spans="1:12" ht="25.5" x14ac:dyDescent="0.2">
      <c r="A204" s="80">
        <v>197</v>
      </c>
      <c r="B204" s="109" t="s">
        <v>1357</v>
      </c>
      <c r="C204" s="82">
        <v>2006</v>
      </c>
      <c r="D204" s="87"/>
      <c r="E204" s="81" t="s">
        <v>1358</v>
      </c>
      <c r="F204" s="81" t="s">
        <v>16</v>
      </c>
      <c r="G204" s="109" t="s">
        <v>1359</v>
      </c>
      <c r="H204" s="95">
        <v>42077</v>
      </c>
      <c r="I204" s="95">
        <v>42083</v>
      </c>
      <c r="J204" s="85">
        <f>4340-3472</f>
        <v>868</v>
      </c>
      <c r="K204" s="86">
        <v>2015</v>
      </c>
      <c r="L204" s="80"/>
    </row>
    <row r="205" spans="1:12" ht="25.5" x14ac:dyDescent="0.2">
      <c r="A205" s="80">
        <v>198</v>
      </c>
      <c r="B205" s="109" t="s">
        <v>1360</v>
      </c>
      <c r="C205" s="82">
        <v>1985</v>
      </c>
      <c r="D205" s="87"/>
      <c r="E205" s="81" t="s">
        <v>1361</v>
      </c>
      <c r="F205" s="81" t="s">
        <v>16</v>
      </c>
      <c r="G205" s="109" t="s">
        <v>1362</v>
      </c>
      <c r="H205" s="95">
        <v>42077</v>
      </c>
      <c r="I205" s="95">
        <v>42086</v>
      </c>
      <c r="J205" s="85">
        <f>8680-6944</f>
        <v>1736</v>
      </c>
      <c r="K205" s="86">
        <v>2015</v>
      </c>
      <c r="L205" s="80"/>
    </row>
    <row r="206" spans="1:12" ht="25.5" x14ac:dyDescent="0.2">
      <c r="A206" s="80">
        <v>199</v>
      </c>
      <c r="B206" s="109" t="s">
        <v>1363</v>
      </c>
      <c r="C206" s="81"/>
      <c r="D206" s="82">
        <v>1999</v>
      </c>
      <c r="E206" s="81" t="s">
        <v>1364</v>
      </c>
      <c r="F206" s="81" t="s">
        <v>16</v>
      </c>
      <c r="G206" s="109" t="s">
        <v>1365</v>
      </c>
      <c r="H206" s="95">
        <v>42079</v>
      </c>
      <c r="I206" s="95">
        <v>42086</v>
      </c>
      <c r="J206" s="85">
        <f>1736</f>
        <v>1736</v>
      </c>
      <c r="K206" s="86">
        <v>2015</v>
      </c>
      <c r="L206" s="80"/>
    </row>
    <row r="207" spans="1:12" ht="25.5" x14ac:dyDescent="0.2">
      <c r="A207" s="80">
        <v>200</v>
      </c>
      <c r="B207" s="109" t="s">
        <v>1366</v>
      </c>
      <c r="C207" s="81"/>
      <c r="D207" s="82">
        <v>2000</v>
      </c>
      <c r="E207" s="81" t="s">
        <v>1367</v>
      </c>
      <c r="F207" s="81" t="s">
        <v>16</v>
      </c>
      <c r="G207" s="109" t="s">
        <v>1368</v>
      </c>
      <c r="H207" s="95">
        <v>42079</v>
      </c>
      <c r="I207" s="95">
        <v>42084</v>
      </c>
      <c r="J207" s="85">
        <f>11930-9544</f>
        <v>2386</v>
      </c>
      <c r="K207" s="86">
        <v>2015</v>
      </c>
      <c r="L207" s="80"/>
    </row>
    <row r="208" spans="1:12" ht="25.5" x14ac:dyDescent="0.2">
      <c r="A208" s="80">
        <v>201</v>
      </c>
      <c r="B208" s="109" t="s">
        <v>1369</v>
      </c>
      <c r="C208" s="81"/>
      <c r="D208" s="82">
        <v>1989</v>
      </c>
      <c r="E208" s="81" t="s">
        <v>1370</v>
      </c>
      <c r="F208" s="81" t="s">
        <v>16</v>
      </c>
      <c r="G208" s="109" t="s">
        <v>1371</v>
      </c>
      <c r="H208" s="95">
        <v>42080</v>
      </c>
      <c r="I208" s="95">
        <v>42086</v>
      </c>
      <c r="J208" s="85">
        <f>4340-3472</f>
        <v>868</v>
      </c>
      <c r="K208" s="86">
        <v>2015</v>
      </c>
      <c r="L208" s="80"/>
    </row>
    <row r="209" spans="1:12" ht="25.5" x14ac:dyDescent="0.2">
      <c r="A209" s="80">
        <v>202</v>
      </c>
      <c r="B209" s="109" t="s">
        <v>1372</v>
      </c>
      <c r="C209" s="82">
        <v>2008</v>
      </c>
      <c r="D209" s="87"/>
      <c r="E209" s="81" t="s">
        <v>1373</v>
      </c>
      <c r="F209" s="81" t="s">
        <v>16</v>
      </c>
      <c r="G209" s="109" t="s">
        <v>1374</v>
      </c>
      <c r="H209" s="95">
        <v>42081</v>
      </c>
      <c r="I209" s="95">
        <v>42087</v>
      </c>
      <c r="J209" s="85">
        <v>868</v>
      </c>
      <c r="K209" s="86">
        <v>2015</v>
      </c>
      <c r="L209" s="80"/>
    </row>
    <row r="210" spans="1:12" ht="25.5" x14ac:dyDescent="0.2">
      <c r="A210" s="80">
        <v>203</v>
      </c>
      <c r="B210" s="109" t="s">
        <v>1375</v>
      </c>
      <c r="C210" s="82">
        <v>1942</v>
      </c>
      <c r="D210" s="87"/>
      <c r="E210" s="81" t="s">
        <v>1376</v>
      </c>
      <c r="F210" s="81" t="s">
        <v>16</v>
      </c>
      <c r="G210" s="109" t="s">
        <v>295</v>
      </c>
      <c r="H210" s="95">
        <v>42081</v>
      </c>
      <c r="I210" s="95">
        <v>42088</v>
      </c>
      <c r="J210" s="85">
        <v>5200</v>
      </c>
      <c r="K210" s="86">
        <v>2015</v>
      </c>
      <c r="L210" s="80"/>
    </row>
    <row r="211" spans="1:12" ht="25.5" x14ac:dyDescent="0.2">
      <c r="A211" s="80">
        <v>204</v>
      </c>
      <c r="B211" s="109" t="s">
        <v>1377</v>
      </c>
      <c r="C211" s="81"/>
      <c r="D211" s="82">
        <v>1980</v>
      </c>
      <c r="E211" s="81" t="s">
        <v>1378</v>
      </c>
      <c r="F211" s="81" t="s">
        <v>16</v>
      </c>
      <c r="G211" s="109" t="s">
        <v>1379</v>
      </c>
      <c r="H211" s="95">
        <v>42083</v>
      </c>
      <c r="I211" s="95">
        <v>42090</v>
      </c>
      <c r="J211" s="85">
        <f>13020-10416</f>
        <v>2604</v>
      </c>
      <c r="K211" s="86">
        <v>2015</v>
      </c>
      <c r="L211" s="80"/>
    </row>
    <row r="212" spans="1:12" x14ac:dyDescent="0.2">
      <c r="A212" s="80">
        <v>205</v>
      </c>
      <c r="B212" s="109" t="s">
        <v>1380</v>
      </c>
      <c r="C212" s="82">
        <v>1997</v>
      </c>
      <c r="D212" s="87"/>
      <c r="E212" s="81" t="s">
        <v>1381</v>
      </c>
      <c r="F212" s="81" t="s">
        <v>16</v>
      </c>
      <c r="G212" s="109" t="s">
        <v>97</v>
      </c>
      <c r="H212" s="95">
        <v>42086</v>
      </c>
      <c r="I212" s="95">
        <v>42093</v>
      </c>
      <c r="J212" s="85">
        <f>26040-20832</f>
        <v>5208</v>
      </c>
      <c r="K212" s="86">
        <v>2015</v>
      </c>
      <c r="L212" s="80"/>
    </row>
    <row r="213" spans="1:12" x14ac:dyDescent="0.2">
      <c r="A213" s="80">
        <v>206</v>
      </c>
      <c r="B213" s="109" t="s">
        <v>1382</v>
      </c>
      <c r="C213" s="81"/>
      <c r="D213" s="82">
        <v>1987</v>
      </c>
      <c r="E213" s="81" t="s">
        <v>1383</v>
      </c>
      <c r="F213" s="81" t="s">
        <v>16</v>
      </c>
      <c r="G213" s="109" t="s">
        <v>97</v>
      </c>
      <c r="H213" s="95">
        <v>42087</v>
      </c>
      <c r="I213" s="95">
        <v>42091</v>
      </c>
      <c r="J213" s="85">
        <f>4340-3472</f>
        <v>868</v>
      </c>
      <c r="K213" s="86">
        <v>2015</v>
      </c>
      <c r="L213" s="80"/>
    </row>
    <row r="214" spans="1:12" ht="25.5" x14ac:dyDescent="0.2">
      <c r="A214" s="80">
        <v>207</v>
      </c>
      <c r="B214" s="109" t="s">
        <v>1384</v>
      </c>
      <c r="C214" s="82">
        <v>2002</v>
      </c>
      <c r="D214" s="87"/>
      <c r="E214" s="81" t="s">
        <v>1385</v>
      </c>
      <c r="F214" s="81" t="s">
        <v>16</v>
      </c>
      <c r="G214" s="109" t="s">
        <v>153</v>
      </c>
      <c r="H214" s="95">
        <v>42089</v>
      </c>
      <c r="I214" s="95">
        <v>42094</v>
      </c>
      <c r="J214" s="85">
        <f>868</f>
        <v>868</v>
      </c>
      <c r="K214" s="86">
        <v>2015</v>
      </c>
      <c r="L214" s="80"/>
    </row>
    <row r="215" spans="1:12" x14ac:dyDescent="0.2">
      <c r="A215" s="80">
        <v>208</v>
      </c>
      <c r="B215" s="109" t="s">
        <v>1386</v>
      </c>
      <c r="C215" s="82">
        <v>1948</v>
      </c>
      <c r="D215" s="87"/>
      <c r="E215" s="81" t="s">
        <v>1387</v>
      </c>
      <c r="F215" s="81" t="s">
        <v>16</v>
      </c>
      <c r="G215" s="109" t="s">
        <v>76</v>
      </c>
      <c r="H215" s="95">
        <v>42089</v>
      </c>
      <c r="I215" s="95">
        <v>42093</v>
      </c>
      <c r="J215" s="85">
        <f>26000-24700</f>
        <v>1300</v>
      </c>
      <c r="K215" s="86">
        <v>2015</v>
      </c>
      <c r="L215" s="80"/>
    </row>
    <row r="216" spans="1:12" ht="25.5" x14ac:dyDescent="0.2">
      <c r="A216" s="80">
        <v>209</v>
      </c>
      <c r="B216" s="109" t="s">
        <v>1388</v>
      </c>
      <c r="C216" s="81"/>
      <c r="D216" s="82">
        <v>1994</v>
      </c>
      <c r="E216" s="81" t="s">
        <v>1389</v>
      </c>
      <c r="F216" s="81" t="s">
        <v>114</v>
      </c>
      <c r="G216" s="109" t="s">
        <v>1390</v>
      </c>
      <c r="H216" s="84">
        <v>42030</v>
      </c>
      <c r="I216" s="84">
        <v>42031</v>
      </c>
      <c r="J216" s="85">
        <f>26000-14560</f>
        <v>11440</v>
      </c>
      <c r="K216" s="86">
        <v>2015</v>
      </c>
      <c r="L216" s="80"/>
    </row>
    <row r="217" spans="1:12" ht="25.5" x14ac:dyDescent="0.2">
      <c r="A217" s="80">
        <v>210</v>
      </c>
      <c r="B217" s="109" t="s">
        <v>1391</v>
      </c>
      <c r="C217" s="81"/>
      <c r="D217" s="82">
        <v>1986</v>
      </c>
      <c r="E217" s="81" t="s">
        <v>1392</v>
      </c>
      <c r="F217" s="81" t="s">
        <v>114</v>
      </c>
      <c r="G217" s="109" t="s">
        <v>1393</v>
      </c>
      <c r="H217" s="95">
        <v>42076</v>
      </c>
      <c r="I217" s="95">
        <v>42082</v>
      </c>
      <c r="J217" s="85">
        <f>7590-4251</f>
        <v>3339</v>
      </c>
      <c r="K217" s="86">
        <v>2015</v>
      </c>
      <c r="L217" s="80"/>
    </row>
    <row r="218" spans="1:12" x14ac:dyDescent="0.2">
      <c r="A218" s="80">
        <v>211</v>
      </c>
      <c r="B218" s="109" t="s">
        <v>1394</v>
      </c>
      <c r="C218" s="81"/>
      <c r="D218" s="82">
        <v>1992</v>
      </c>
      <c r="E218" s="81" t="s">
        <v>1395</v>
      </c>
      <c r="F218" s="81" t="s">
        <v>677</v>
      </c>
      <c r="G218" s="109" t="s">
        <v>1396</v>
      </c>
      <c r="H218" s="95">
        <v>42078</v>
      </c>
      <c r="I218" s="95">
        <v>42086</v>
      </c>
      <c r="J218" s="85">
        <f>9120-5108</f>
        <v>4012</v>
      </c>
      <c r="K218" s="86">
        <v>2015</v>
      </c>
      <c r="L218" s="80"/>
    </row>
    <row r="219" spans="1:12" x14ac:dyDescent="0.2">
      <c r="A219" s="80">
        <v>212</v>
      </c>
      <c r="B219" s="109" t="s">
        <v>1397</v>
      </c>
      <c r="C219" s="82">
        <v>1991</v>
      </c>
      <c r="D219" s="87"/>
      <c r="E219" s="81" t="s">
        <v>1398</v>
      </c>
      <c r="F219" s="81" t="s">
        <v>114</v>
      </c>
      <c r="G219" s="109" t="s">
        <v>1399</v>
      </c>
      <c r="H219" s="95">
        <v>42082</v>
      </c>
      <c r="I219" s="95">
        <v>42087</v>
      </c>
      <c r="J219" s="85">
        <f>13020-7291</f>
        <v>5729</v>
      </c>
      <c r="K219" s="86">
        <v>2015</v>
      </c>
      <c r="L219" s="80"/>
    </row>
    <row r="220" spans="1:12" x14ac:dyDescent="0.2">
      <c r="A220" s="80">
        <v>213</v>
      </c>
      <c r="B220" s="109" t="s">
        <v>1400</v>
      </c>
      <c r="C220" s="82">
        <v>1967</v>
      </c>
      <c r="D220" s="87"/>
      <c r="E220" s="81" t="s">
        <v>1401</v>
      </c>
      <c r="F220" s="81" t="s">
        <v>454</v>
      </c>
      <c r="G220" s="109" t="s">
        <v>1402</v>
      </c>
      <c r="H220" s="95">
        <v>42088</v>
      </c>
      <c r="I220" s="95">
        <v>42093</v>
      </c>
      <c r="J220" s="85">
        <f>13020-7291</f>
        <v>5729</v>
      </c>
      <c r="K220" s="86">
        <v>2015</v>
      </c>
      <c r="L220" s="80"/>
    </row>
    <row r="221" spans="1:12" x14ac:dyDescent="0.2">
      <c r="A221" s="80">
        <v>214</v>
      </c>
      <c r="B221" s="109" t="s">
        <v>1403</v>
      </c>
      <c r="C221" s="82">
        <v>1996</v>
      </c>
      <c r="D221" s="87"/>
      <c r="E221" s="81" t="s">
        <v>1404</v>
      </c>
      <c r="F221" s="81">
        <v>51014</v>
      </c>
      <c r="G221" s="109" t="s">
        <v>1405</v>
      </c>
      <c r="H221" s="95">
        <v>42089</v>
      </c>
      <c r="I221" s="95">
        <v>42094</v>
      </c>
      <c r="J221" s="85">
        <f>17360-9722</f>
        <v>7638</v>
      </c>
      <c r="K221" s="86">
        <v>2015</v>
      </c>
      <c r="L221" s="80"/>
    </row>
    <row r="222" spans="1:12" x14ac:dyDescent="0.2">
      <c r="A222" s="80">
        <v>215</v>
      </c>
      <c r="B222" s="109" t="s">
        <v>1406</v>
      </c>
      <c r="C222" s="82"/>
      <c r="D222" s="87">
        <v>1990</v>
      </c>
      <c r="E222" s="81" t="s">
        <v>1407</v>
      </c>
      <c r="F222" s="81">
        <v>51014</v>
      </c>
      <c r="G222" s="109" t="s">
        <v>1408</v>
      </c>
      <c r="H222" s="95">
        <v>42086</v>
      </c>
      <c r="I222" s="95">
        <v>42093</v>
      </c>
      <c r="J222" s="85">
        <f>4340-2886</f>
        <v>1454</v>
      </c>
      <c r="K222" s="86">
        <v>2015</v>
      </c>
      <c r="L222" s="80"/>
    </row>
    <row r="223" spans="1:12" x14ac:dyDescent="0.2">
      <c r="A223" s="80">
        <v>216</v>
      </c>
      <c r="B223" s="109" t="s">
        <v>1409</v>
      </c>
      <c r="C223" s="81"/>
      <c r="D223" s="82">
        <v>1966</v>
      </c>
      <c r="E223" s="81" t="s">
        <v>1410</v>
      </c>
      <c r="F223" s="81" t="s">
        <v>16</v>
      </c>
      <c r="G223" s="109" t="s">
        <v>97</v>
      </c>
      <c r="H223" s="95">
        <v>42061</v>
      </c>
      <c r="I223" s="95">
        <v>42075</v>
      </c>
      <c r="J223" s="85">
        <f>13020-10416</f>
        <v>2604</v>
      </c>
      <c r="K223" s="86">
        <v>2015</v>
      </c>
      <c r="L223" s="80"/>
    </row>
    <row r="224" spans="1:12" ht="25.5" x14ac:dyDescent="0.2">
      <c r="A224" s="80">
        <v>217</v>
      </c>
      <c r="B224" s="109" t="s">
        <v>1411</v>
      </c>
      <c r="C224" s="82">
        <v>1991</v>
      </c>
      <c r="D224" s="87"/>
      <c r="E224" s="81" t="s">
        <v>1412</v>
      </c>
      <c r="F224" s="81">
        <v>49001</v>
      </c>
      <c r="G224" s="109" t="s">
        <v>1413</v>
      </c>
      <c r="H224" s="95">
        <v>42077</v>
      </c>
      <c r="I224" s="95">
        <v>42085</v>
      </c>
      <c r="J224" s="85">
        <v>2604</v>
      </c>
      <c r="K224" s="86">
        <v>2015</v>
      </c>
      <c r="L224" s="80"/>
    </row>
    <row r="225" spans="1:12" ht="25.5" x14ac:dyDescent="0.2">
      <c r="A225" s="80">
        <v>218</v>
      </c>
      <c r="B225" s="109" t="s">
        <v>1414</v>
      </c>
      <c r="C225" s="82">
        <v>1965</v>
      </c>
      <c r="D225" s="87"/>
      <c r="E225" s="81" t="s">
        <v>1415</v>
      </c>
      <c r="F225" s="81" t="s">
        <v>16</v>
      </c>
      <c r="G225" s="109" t="s">
        <v>1416</v>
      </c>
      <c r="H225" s="93">
        <v>42048</v>
      </c>
      <c r="I225" s="93"/>
      <c r="J225" s="85">
        <f>55000-11492</f>
        <v>43508</v>
      </c>
      <c r="K225" s="86">
        <v>2015</v>
      </c>
      <c r="L225" s="80"/>
    </row>
    <row r="226" spans="1:12" ht="25.5" x14ac:dyDescent="0.2">
      <c r="A226" s="80">
        <v>219</v>
      </c>
      <c r="B226" s="109" t="s">
        <v>1417</v>
      </c>
      <c r="C226" s="82">
        <v>1965</v>
      </c>
      <c r="D226" s="87"/>
      <c r="E226" s="81" t="s">
        <v>1418</v>
      </c>
      <c r="F226" s="81" t="s">
        <v>16</v>
      </c>
      <c r="G226" s="109" t="s">
        <v>1304</v>
      </c>
      <c r="H226" s="93">
        <v>42048</v>
      </c>
      <c r="I226" s="93"/>
      <c r="J226" s="85">
        <f>55000-44598</f>
        <v>10402</v>
      </c>
      <c r="K226" s="86">
        <v>2015</v>
      </c>
      <c r="L226" s="80"/>
    </row>
    <row r="227" spans="1:12" ht="25.5" x14ac:dyDescent="0.2">
      <c r="A227" s="80">
        <v>220</v>
      </c>
      <c r="B227" s="109" t="s">
        <v>1419</v>
      </c>
      <c r="C227" s="81"/>
      <c r="D227" s="82">
        <v>1995</v>
      </c>
      <c r="E227" s="81" t="s">
        <v>1420</v>
      </c>
      <c r="F227" s="81" t="s">
        <v>16</v>
      </c>
      <c r="G227" s="109" t="s">
        <v>21</v>
      </c>
      <c r="H227" s="81" t="s">
        <v>1421</v>
      </c>
      <c r="I227" s="81" t="s">
        <v>1422</v>
      </c>
      <c r="J227" s="85">
        <f>101000-95950</f>
        <v>5050</v>
      </c>
      <c r="K227" s="86">
        <v>2015</v>
      </c>
      <c r="L227" s="80"/>
    </row>
    <row r="228" spans="1:12" ht="25.5" x14ac:dyDescent="0.2">
      <c r="A228" s="80">
        <v>221</v>
      </c>
      <c r="B228" s="109" t="s">
        <v>1423</v>
      </c>
      <c r="C228" s="82">
        <v>1952</v>
      </c>
      <c r="D228" s="87"/>
      <c r="E228" s="81" t="s">
        <v>1424</v>
      </c>
      <c r="F228" s="81" t="s">
        <v>16</v>
      </c>
      <c r="G228" s="109" t="s">
        <v>1427</v>
      </c>
      <c r="H228" s="81" t="s">
        <v>1425</v>
      </c>
      <c r="I228" s="81" t="s">
        <v>1426</v>
      </c>
      <c r="J228" s="85">
        <f>28000-22400</f>
        <v>5600</v>
      </c>
      <c r="K228" s="86">
        <v>2015</v>
      </c>
      <c r="L228" s="80"/>
    </row>
    <row r="229" spans="1:12" x14ac:dyDescent="0.2">
      <c r="A229" s="80">
        <v>222</v>
      </c>
      <c r="B229" s="109" t="s">
        <v>1428</v>
      </c>
      <c r="C229" s="82">
        <v>1945</v>
      </c>
      <c r="D229" s="87"/>
      <c r="E229" s="81" t="s">
        <v>1429</v>
      </c>
      <c r="F229" s="81" t="s">
        <v>16</v>
      </c>
      <c r="G229" s="109" t="s">
        <v>88</v>
      </c>
      <c r="H229" s="81" t="s">
        <v>1430</v>
      </c>
      <c r="I229" s="81" t="s">
        <v>1431</v>
      </c>
      <c r="J229" s="85">
        <f>30000-24000</f>
        <v>6000</v>
      </c>
      <c r="K229" s="86">
        <v>2015</v>
      </c>
      <c r="L229" s="80"/>
    </row>
    <row r="230" spans="1:12" ht="25.5" x14ac:dyDescent="0.2">
      <c r="A230" s="80">
        <v>223</v>
      </c>
      <c r="B230" s="109" t="s">
        <v>1432</v>
      </c>
      <c r="C230" s="81"/>
      <c r="D230" s="82">
        <v>1935</v>
      </c>
      <c r="E230" s="81" t="s">
        <v>1433</v>
      </c>
      <c r="F230" s="81" t="s">
        <v>16</v>
      </c>
      <c r="G230" s="109" t="s">
        <v>1436</v>
      </c>
      <c r="H230" s="81" t="s">
        <v>1434</v>
      </c>
      <c r="I230" s="81" t="s">
        <v>1435</v>
      </c>
      <c r="J230" s="85">
        <f>105000-99750</f>
        <v>5250</v>
      </c>
      <c r="K230" s="86">
        <v>2015</v>
      </c>
      <c r="L230" s="80"/>
    </row>
    <row r="231" spans="1:12" ht="25.5" x14ac:dyDescent="0.2">
      <c r="A231" s="80">
        <v>224</v>
      </c>
      <c r="B231" s="109" t="s">
        <v>1437</v>
      </c>
      <c r="C231" s="82">
        <v>1936</v>
      </c>
      <c r="D231" s="87"/>
      <c r="E231" s="81" t="s">
        <v>1438</v>
      </c>
      <c r="F231" s="81" t="s">
        <v>16</v>
      </c>
      <c r="G231" s="109" t="s">
        <v>223</v>
      </c>
      <c r="H231" s="81" t="s">
        <v>1426</v>
      </c>
      <c r="I231" s="81" t="s">
        <v>1431</v>
      </c>
      <c r="J231" s="85">
        <f>26000-24700</f>
        <v>1300</v>
      </c>
      <c r="K231" s="86">
        <v>2015</v>
      </c>
      <c r="L231" s="80"/>
    </row>
    <row r="232" spans="1:12" ht="25.5" x14ac:dyDescent="0.2">
      <c r="A232" s="80">
        <v>225</v>
      </c>
      <c r="B232" s="109" t="s">
        <v>1439</v>
      </c>
      <c r="C232" s="82">
        <v>1956</v>
      </c>
      <c r="D232" s="87"/>
      <c r="E232" s="81" t="s">
        <v>1440</v>
      </c>
      <c r="F232" s="81" t="s">
        <v>16</v>
      </c>
      <c r="G232" s="109" t="s">
        <v>1442</v>
      </c>
      <c r="H232" s="81" t="s">
        <v>1422</v>
      </c>
      <c r="I232" s="81" t="s">
        <v>1441</v>
      </c>
      <c r="J232" s="85">
        <f>60000-48000</f>
        <v>12000</v>
      </c>
      <c r="K232" s="86">
        <v>2015</v>
      </c>
      <c r="L232" s="80"/>
    </row>
    <row r="233" spans="1:12" x14ac:dyDescent="0.2">
      <c r="A233" s="80">
        <v>226</v>
      </c>
      <c r="B233" s="109" t="s">
        <v>1443</v>
      </c>
      <c r="C233" s="82">
        <v>1954</v>
      </c>
      <c r="D233" s="87"/>
      <c r="E233" s="81" t="s">
        <v>1444</v>
      </c>
      <c r="F233" s="81" t="s">
        <v>16</v>
      </c>
      <c r="G233" s="109" t="s">
        <v>177</v>
      </c>
      <c r="H233" s="81" t="s">
        <v>1422</v>
      </c>
      <c r="I233" s="81" t="s">
        <v>1445</v>
      </c>
      <c r="J233" s="85">
        <f>186000-176700</f>
        <v>9300</v>
      </c>
      <c r="K233" s="86">
        <v>2015</v>
      </c>
      <c r="L233" s="80"/>
    </row>
    <row r="234" spans="1:12" ht="25.5" x14ac:dyDescent="0.2">
      <c r="A234" s="80">
        <v>227</v>
      </c>
      <c r="B234" s="109" t="s">
        <v>1446</v>
      </c>
      <c r="C234" s="82">
        <v>1945</v>
      </c>
      <c r="D234" s="87"/>
      <c r="E234" s="81" t="s">
        <v>1447</v>
      </c>
      <c r="F234" s="81" t="s">
        <v>16</v>
      </c>
      <c r="G234" s="109" t="s">
        <v>230</v>
      </c>
      <c r="H234" s="81" t="s">
        <v>1422</v>
      </c>
      <c r="I234" s="81" t="s">
        <v>1448</v>
      </c>
      <c r="J234" s="85">
        <f>150000-120000</f>
        <v>30000</v>
      </c>
      <c r="K234" s="86">
        <v>2015</v>
      </c>
      <c r="L234" s="80"/>
    </row>
    <row r="235" spans="1:12" ht="25.5" x14ac:dyDescent="0.2">
      <c r="A235" s="80">
        <v>228</v>
      </c>
      <c r="B235" s="109" t="s">
        <v>1449</v>
      </c>
      <c r="C235" s="81"/>
      <c r="D235" s="82">
        <v>1961</v>
      </c>
      <c r="E235" s="81" t="s">
        <v>1450</v>
      </c>
      <c r="F235" s="81" t="s">
        <v>16</v>
      </c>
      <c r="G235" s="109" t="s">
        <v>94</v>
      </c>
      <c r="H235" s="81" t="s">
        <v>1422</v>
      </c>
      <c r="I235" s="81" t="s">
        <v>1451</v>
      </c>
      <c r="J235" s="85">
        <f>135000-108000</f>
        <v>27000</v>
      </c>
      <c r="K235" s="86">
        <v>2015</v>
      </c>
      <c r="L235" s="80"/>
    </row>
    <row r="236" spans="1:12" ht="25.5" x14ac:dyDescent="0.2">
      <c r="A236" s="80">
        <v>229</v>
      </c>
      <c r="B236" s="109" t="s">
        <v>149</v>
      </c>
      <c r="C236" s="81"/>
      <c r="D236" s="82">
        <v>1997</v>
      </c>
      <c r="E236" s="81" t="s">
        <v>1452</v>
      </c>
      <c r="F236" s="81" t="s">
        <v>16</v>
      </c>
      <c r="G236" s="109" t="s">
        <v>1454</v>
      </c>
      <c r="H236" s="81" t="s">
        <v>1422</v>
      </c>
      <c r="I236" s="81" t="s">
        <v>1453</v>
      </c>
      <c r="J236" s="85">
        <f>363000-290400</f>
        <v>72600</v>
      </c>
      <c r="K236" s="86">
        <v>2015</v>
      </c>
      <c r="L236" s="80"/>
    </row>
    <row r="237" spans="1:12" ht="25.5" x14ac:dyDescent="0.2">
      <c r="A237" s="80">
        <v>230</v>
      </c>
      <c r="B237" s="109" t="s">
        <v>1455</v>
      </c>
      <c r="C237" s="82">
        <v>1938</v>
      </c>
      <c r="D237" s="87"/>
      <c r="E237" s="81" t="s">
        <v>1456</v>
      </c>
      <c r="F237" s="81" t="s">
        <v>16</v>
      </c>
      <c r="G237" s="109" t="s">
        <v>1458</v>
      </c>
      <c r="H237" s="81" t="s">
        <v>1422</v>
      </c>
      <c r="I237" s="81" t="s">
        <v>1457</v>
      </c>
      <c r="J237" s="85">
        <f>26000-24700</f>
        <v>1300</v>
      </c>
      <c r="K237" s="86">
        <v>2015</v>
      </c>
      <c r="L237" s="80"/>
    </row>
    <row r="238" spans="1:12" ht="25.5" x14ac:dyDescent="0.2">
      <c r="A238" s="80">
        <v>231</v>
      </c>
      <c r="B238" s="109" t="s">
        <v>1459</v>
      </c>
      <c r="C238" s="81"/>
      <c r="D238" s="82">
        <v>1955</v>
      </c>
      <c r="E238" s="81" t="s">
        <v>1460</v>
      </c>
      <c r="F238" s="81" t="s">
        <v>16</v>
      </c>
      <c r="G238" s="109" t="s">
        <v>222</v>
      </c>
      <c r="H238" s="81" t="s">
        <v>1457</v>
      </c>
      <c r="I238" s="81" t="s">
        <v>1441</v>
      </c>
      <c r="J238" s="85">
        <f>60000-48000</f>
        <v>12000</v>
      </c>
      <c r="K238" s="86">
        <v>2015</v>
      </c>
      <c r="L238" s="80"/>
    </row>
    <row r="239" spans="1:12" ht="25.5" x14ac:dyDescent="0.2">
      <c r="A239" s="80">
        <v>232</v>
      </c>
      <c r="B239" s="109" t="s">
        <v>1461</v>
      </c>
      <c r="C239" s="82">
        <v>1963</v>
      </c>
      <c r="D239" s="87"/>
      <c r="E239" s="81" t="s">
        <v>1462</v>
      </c>
      <c r="F239" s="81" t="s">
        <v>16</v>
      </c>
      <c r="G239" s="109" t="s">
        <v>1463</v>
      </c>
      <c r="H239" s="81" t="s">
        <v>1431</v>
      </c>
      <c r="I239" s="81" t="s">
        <v>1453</v>
      </c>
      <c r="J239" s="85">
        <f>55000-44000</f>
        <v>11000</v>
      </c>
      <c r="K239" s="86">
        <v>2015</v>
      </c>
      <c r="L239" s="80"/>
    </row>
    <row r="240" spans="1:12" ht="25.5" x14ac:dyDescent="0.2">
      <c r="A240" s="80">
        <v>233</v>
      </c>
      <c r="B240" s="109" t="s">
        <v>1464</v>
      </c>
      <c r="C240" s="81"/>
      <c r="D240" s="82">
        <v>1966</v>
      </c>
      <c r="E240" s="81" t="s">
        <v>1465</v>
      </c>
      <c r="F240" s="81" t="s">
        <v>16</v>
      </c>
      <c r="G240" s="109" t="s">
        <v>70</v>
      </c>
      <c r="H240" s="81" t="s">
        <v>1431</v>
      </c>
      <c r="I240" s="81" t="s">
        <v>1453</v>
      </c>
      <c r="J240" s="85">
        <f>135000-108000</f>
        <v>27000</v>
      </c>
      <c r="K240" s="86">
        <v>2015</v>
      </c>
      <c r="L240" s="80"/>
    </row>
    <row r="241" spans="1:12" ht="25.5" x14ac:dyDescent="0.2">
      <c r="A241" s="80">
        <v>234</v>
      </c>
      <c r="B241" s="109" t="s">
        <v>1466</v>
      </c>
      <c r="C241" s="81"/>
      <c r="D241" s="82">
        <v>1966</v>
      </c>
      <c r="E241" s="81" t="s">
        <v>1467</v>
      </c>
      <c r="F241" s="81" t="s">
        <v>16</v>
      </c>
      <c r="G241" s="109" t="s">
        <v>1469</v>
      </c>
      <c r="H241" s="81" t="s">
        <v>1468</v>
      </c>
      <c r="I241" s="81" t="s">
        <v>1448</v>
      </c>
      <c r="J241" s="85">
        <f>3250-2600</f>
        <v>650</v>
      </c>
      <c r="K241" s="86">
        <v>2015</v>
      </c>
      <c r="L241" s="80"/>
    </row>
    <row r="242" spans="1:12" ht="25.5" x14ac:dyDescent="0.2">
      <c r="A242" s="80">
        <v>235</v>
      </c>
      <c r="B242" s="109" t="s">
        <v>1470</v>
      </c>
      <c r="C242" s="81"/>
      <c r="D242" s="82">
        <v>1940</v>
      </c>
      <c r="E242" s="81" t="s">
        <v>1471</v>
      </c>
      <c r="F242" s="81" t="s">
        <v>16</v>
      </c>
      <c r="G242" s="109" t="s">
        <v>76</v>
      </c>
      <c r="H242" s="81" t="s">
        <v>1441</v>
      </c>
      <c r="I242" s="81" t="s">
        <v>1472</v>
      </c>
      <c r="J242" s="85">
        <f>29000-27550</f>
        <v>1450</v>
      </c>
      <c r="K242" s="86">
        <v>2015</v>
      </c>
      <c r="L242" s="80"/>
    </row>
    <row r="243" spans="1:12" x14ac:dyDescent="0.2">
      <c r="A243" s="80">
        <v>236</v>
      </c>
      <c r="B243" s="109" t="s">
        <v>1473</v>
      </c>
      <c r="C243" s="81"/>
      <c r="D243" s="82">
        <v>1938</v>
      </c>
      <c r="E243" s="81" t="s">
        <v>1474</v>
      </c>
      <c r="F243" s="81" t="s">
        <v>16</v>
      </c>
      <c r="G243" s="109" t="s">
        <v>88</v>
      </c>
      <c r="H243" s="81" t="s">
        <v>1475</v>
      </c>
      <c r="I243" s="81" t="s">
        <v>1476</v>
      </c>
      <c r="J243" s="85">
        <f>45000-36000</f>
        <v>9000</v>
      </c>
      <c r="K243" s="86">
        <v>2015</v>
      </c>
      <c r="L243" s="80"/>
    </row>
    <row r="244" spans="1:12" ht="25.5" x14ac:dyDescent="0.2">
      <c r="A244" s="80">
        <v>237</v>
      </c>
      <c r="B244" s="109" t="s">
        <v>1477</v>
      </c>
      <c r="C244" s="81"/>
      <c r="D244" s="82">
        <v>1969</v>
      </c>
      <c r="E244" s="81" t="s">
        <v>1478</v>
      </c>
      <c r="F244" s="81" t="s">
        <v>16</v>
      </c>
      <c r="G244" s="109" t="s">
        <v>1479</v>
      </c>
      <c r="H244" s="84">
        <v>42154</v>
      </c>
      <c r="I244" s="84">
        <v>42165</v>
      </c>
      <c r="J244" s="85">
        <f>34720-27776</f>
        <v>6944</v>
      </c>
      <c r="K244" s="86">
        <v>2015</v>
      </c>
      <c r="L244" s="80"/>
    </row>
    <row r="245" spans="1:12" ht="25.5" x14ac:dyDescent="0.2">
      <c r="A245" s="80">
        <v>238</v>
      </c>
      <c r="B245" s="109" t="s">
        <v>1480</v>
      </c>
      <c r="C245" s="81"/>
      <c r="D245" s="82">
        <v>1982</v>
      </c>
      <c r="E245" s="81" t="s">
        <v>1481</v>
      </c>
      <c r="F245" s="81" t="s">
        <v>51</v>
      </c>
      <c r="G245" s="109" t="s">
        <v>1118</v>
      </c>
      <c r="H245" s="84">
        <v>42159</v>
      </c>
      <c r="I245" s="84">
        <v>42170</v>
      </c>
      <c r="J245" s="85">
        <f>4347-4130</f>
        <v>217</v>
      </c>
      <c r="K245" s="86">
        <v>2015</v>
      </c>
      <c r="L245" s="80"/>
    </row>
    <row r="246" spans="1:12" ht="25.5" x14ac:dyDescent="0.2">
      <c r="A246" s="80">
        <v>239</v>
      </c>
      <c r="B246" s="109" t="s">
        <v>1482</v>
      </c>
      <c r="C246" s="82">
        <v>1936</v>
      </c>
      <c r="D246" s="81"/>
      <c r="E246" s="81" t="s">
        <v>1483</v>
      </c>
      <c r="F246" s="81" t="s">
        <v>16</v>
      </c>
      <c r="G246" s="109" t="s">
        <v>985</v>
      </c>
      <c r="H246" s="84">
        <v>42159</v>
      </c>
      <c r="I246" s="84">
        <v>42160</v>
      </c>
      <c r="J246" s="85">
        <f>26000-20800</f>
        <v>5200</v>
      </c>
      <c r="K246" s="86">
        <v>2015</v>
      </c>
      <c r="L246" s="80"/>
    </row>
    <row r="247" spans="1:12" ht="25.5" x14ac:dyDescent="0.2">
      <c r="A247" s="80">
        <v>240</v>
      </c>
      <c r="B247" s="109" t="s">
        <v>1484</v>
      </c>
      <c r="C247" s="81"/>
      <c r="D247" s="82">
        <v>1997</v>
      </c>
      <c r="E247" s="81" t="s">
        <v>1485</v>
      </c>
      <c r="F247" s="81" t="s">
        <v>16</v>
      </c>
      <c r="G247" s="109" t="s">
        <v>1486</v>
      </c>
      <c r="H247" s="84">
        <v>42163</v>
      </c>
      <c r="I247" s="84">
        <v>42169</v>
      </c>
      <c r="J247" s="85">
        <v>5200</v>
      </c>
      <c r="K247" s="86">
        <v>2015</v>
      </c>
      <c r="L247" s="80"/>
    </row>
    <row r="248" spans="1:12" x14ac:dyDescent="0.2">
      <c r="A248" s="80">
        <v>241</v>
      </c>
      <c r="B248" s="109" t="s">
        <v>1487</v>
      </c>
      <c r="C248" s="82">
        <v>2005</v>
      </c>
      <c r="D248" s="81"/>
      <c r="E248" s="81" t="s">
        <v>1488</v>
      </c>
      <c r="F248" s="81" t="s">
        <v>16</v>
      </c>
      <c r="G248" s="109" t="s">
        <v>97</v>
      </c>
      <c r="H248" s="84">
        <v>42165</v>
      </c>
      <c r="I248" s="84">
        <v>42169</v>
      </c>
      <c r="J248" s="85">
        <v>5200</v>
      </c>
      <c r="K248" s="86">
        <v>2015</v>
      </c>
      <c r="L248" s="80"/>
    </row>
    <row r="249" spans="1:12" ht="25.5" x14ac:dyDescent="0.2">
      <c r="A249" s="80">
        <v>242</v>
      </c>
      <c r="B249" s="109" t="s">
        <v>1489</v>
      </c>
      <c r="C249" s="81"/>
      <c r="D249" s="82">
        <v>1997</v>
      </c>
      <c r="E249" s="81" t="s">
        <v>1490</v>
      </c>
      <c r="F249" s="81" t="s">
        <v>16</v>
      </c>
      <c r="G249" s="109" t="s">
        <v>1491</v>
      </c>
      <c r="H249" s="84">
        <v>42167</v>
      </c>
      <c r="I249" s="84">
        <v>42169</v>
      </c>
      <c r="J249" s="85">
        <v>5200</v>
      </c>
      <c r="K249" s="86">
        <v>2015</v>
      </c>
      <c r="L249" s="80"/>
    </row>
    <row r="250" spans="1:12" ht="25.5" x14ac:dyDescent="0.2">
      <c r="A250" s="80">
        <v>243</v>
      </c>
      <c r="B250" s="109" t="s">
        <v>1492</v>
      </c>
      <c r="C250" s="81"/>
      <c r="D250" s="82">
        <v>1953</v>
      </c>
      <c r="E250" s="81" t="s">
        <v>1213</v>
      </c>
      <c r="F250" s="81" t="s">
        <v>16</v>
      </c>
      <c r="G250" s="109" t="s">
        <v>223</v>
      </c>
      <c r="H250" s="84">
        <v>42174</v>
      </c>
      <c r="I250" s="84">
        <v>42181</v>
      </c>
      <c r="J250" s="85">
        <f>29000-27500</f>
        <v>1500</v>
      </c>
      <c r="K250" s="86">
        <v>2015</v>
      </c>
      <c r="L250" s="80"/>
    </row>
    <row r="251" spans="1:12" ht="25.5" x14ac:dyDescent="0.2">
      <c r="A251" s="80">
        <v>244</v>
      </c>
      <c r="B251" s="109" t="s">
        <v>1493</v>
      </c>
      <c r="C251" s="81"/>
      <c r="D251" s="82">
        <v>1975</v>
      </c>
      <c r="E251" s="81" t="s">
        <v>1494</v>
      </c>
      <c r="F251" s="81" t="s">
        <v>16</v>
      </c>
      <c r="G251" s="109" t="s">
        <v>1495</v>
      </c>
      <c r="H251" s="84">
        <v>42184</v>
      </c>
      <c r="I251" s="84">
        <v>42185</v>
      </c>
      <c r="J251" s="85">
        <f>23000-21850</f>
        <v>1150</v>
      </c>
      <c r="K251" s="86">
        <v>2015</v>
      </c>
      <c r="L251" s="80"/>
    </row>
    <row r="252" spans="1:12" x14ac:dyDescent="0.2">
      <c r="A252" s="80">
        <v>245</v>
      </c>
      <c r="B252" s="109" t="s">
        <v>1496</v>
      </c>
      <c r="C252" s="82">
        <v>1962</v>
      </c>
      <c r="D252" s="87"/>
      <c r="E252" s="81" t="s">
        <v>1497</v>
      </c>
      <c r="F252" s="81" t="s">
        <v>16</v>
      </c>
      <c r="G252" s="109" t="s">
        <v>177</v>
      </c>
      <c r="H252" s="84" t="s">
        <v>1498</v>
      </c>
      <c r="I252" s="84" t="s">
        <v>1499</v>
      </c>
      <c r="J252" s="85">
        <f>210000-168000</f>
        <v>42000</v>
      </c>
      <c r="K252" s="86">
        <v>2015</v>
      </c>
      <c r="L252" s="80"/>
    </row>
    <row r="253" spans="1:12" ht="25.5" x14ac:dyDescent="0.2">
      <c r="A253" s="80">
        <v>246</v>
      </c>
      <c r="B253" s="109" t="s">
        <v>1500</v>
      </c>
      <c r="C253" s="81"/>
      <c r="D253" s="82">
        <v>1967</v>
      </c>
      <c r="E253" s="81" t="s">
        <v>1501</v>
      </c>
      <c r="F253" s="81" t="s">
        <v>16</v>
      </c>
      <c r="G253" s="109" t="s">
        <v>70</v>
      </c>
      <c r="H253" s="84" t="s">
        <v>1502</v>
      </c>
      <c r="I253" s="84" t="s">
        <v>1503</v>
      </c>
      <c r="J253" s="85">
        <f>17360-13888</f>
        <v>3472</v>
      </c>
      <c r="K253" s="86">
        <v>2015</v>
      </c>
      <c r="L253" s="80"/>
    </row>
    <row r="254" spans="1:12" ht="25.5" x14ac:dyDescent="0.2">
      <c r="A254" s="80">
        <v>247</v>
      </c>
      <c r="B254" s="109" t="s">
        <v>1504</v>
      </c>
      <c r="C254" s="81"/>
      <c r="D254" s="82">
        <v>1963</v>
      </c>
      <c r="E254" s="81" t="s">
        <v>1505</v>
      </c>
      <c r="F254" s="81" t="s">
        <v>16</v>
      </c>
      <c r="G254" s="109" t="s">
        <v>82</v>
      </c>
      <c r="H254" s="84" t="s">
        <v>1506</v>
      </c>
      <c r="I254" s="84" t="s">
        <v>1503</v>
      </c>
      <c r="J254" s="85">
        <f>231000-184800</f>
        <v>46200</v>
      </c>
      <c r="K254" s="86">
        <v>2015</v>
      </c>
      <c r="L254" s="80"/>
    </row>
    <row r="255" spans="1:12" ht="25.5" x14ac:dyDescent="0.2">
      <c r="A255" s="80">
        <v>248</v>
      </c>
      <c r="B255" s="109" t="s">
        <v>1507</v>
      </c>
      <c r="C255" s="82">
        <v>1949</v>
      </c>
      <c r="D255" s="87"/>
      <c r="E255" s="81" t="s">
        <v>1508</v>
      </c>
      <c r="F255" s="81" t="s">
        <v>16</v>
      </c>
      <c r="G255" s="109" t="s">
        <v>1510</v>
      </c>
      <c r="H255" s="84" t="s">
        <v>1506</v>
      </c>
      <c r="I255" s="84" t="s">
        <v>1509</v>
      </c>
      <c r="J255" s="85">
        <f>285000-228000</f>
        <v>57000</v>
      </c>
      <c r="K255" s="86">
        <v>2015</v>
      </c>
      <c r="L255" s="80"/>
    </row>
    <row r="256" spans="1:12" ht="25.5" x14ac:dyDescent="0.2">
      <c r="A256" s="80">
        <v>249</v>
      </c>
      <c r="B256" s="109" t="s">
        <v>1511</v>
      </c>
      <c r="C256" s="81"/>
      <c r="D256" s="82">
        <v>1940</v>
      </c>
      <c r="E256" s="81" t="s">
        <v>1512</v>
      </c>
      <c r="F256" s="81" t="s">
        <v>91</v>
      </c>
      <c r="G256" s="109" t="s">
        <v>1182</v>
      </c>
      <c r="H256" s="84" t="s">
        <v>1506</v>
      </c>
      <c r="I256" s="84" t="s">
        <v>1499</v>
      </c>
      <c r="J256" s="85">
        <f>8680-8246</f>
        <v>434</v>
      </c>
      <c r="K256" s="86">
        <v>2015</v>
      </c>
      <c r="L256" s="80"/>
    </row>
    <row r="257" spans="1:12" ht="25.5" x14ac:dyDescent="0.2">
      <c r="A257" s="80">
        <v>250</v>
      </c>
      <c r="B257" s="109" t="s">
        <v>1513</v>
      </c>
      <c r="C257" s="81"/>
      <c r="D257" s="82">
        <v>1954</v>
      </c>
      <c r="E257" s="81" t="s">
        <v>1514</v>
      </c>
      <c r="F257" s="81" t="s">
        <v>16</v>
      </c>
      <c r="G257" s="109" t="s">
        <v>82</v>
      </c>
      <c r="H257" s="84" t="s">
        <v>1515</v>
      </c>
      <c r="I257" s="84" t="s">
        <v>1503</v>
      </c>
      <c r="J257" s="85">
        <f>120000-96000</f>
        <v>24000</v>
      </c>
      <c r="K257" s="86">
        <v>2015</v>
      </c>
      <c r="L257" s="80"/>
    </row>
    <row r="258" spans="1:12" ht="25.5" x14ac:dyDescent="0.2">
      <c r="A258" s="80">
        <v>251</v>
      </c>
      <c r="B258" s="109" t="s">
        <v>394</v>
      </c>
      <c r="C258" s="81"/>
      <c r="D258" s="82">
        <v>1943</v>
      </c>
      <c r="E258" s="81" t="s">
        <v>1516</v>
      </c>
      <c r="F258" s="81" t="s">
        <v>16</v>
      </c>
      <c r="G258" s="109" t="s">
        <v>1304</v>
      </c>
      <c r="H258" s="84" t="s">
        <v>1517</v>
      </c>
      <c r="I258" s="84" t="s">
        <v>1518</v>
      </c>
      <c r="J258" s="85">
        <f>120000-114000</f>
        <v>6000</v>
      </c>
      <c r="K258" s="86">
        <v>2015</v>
      </c>
      <c r="L258" s="80"/>
    </row>
    <row r="259" spans="1:12" ht="25.5" x14ac:dyDescent="0.2">
      <c r="A259" s="80">
        <v>252</v>
      </c>
      <c r="B259" s="109" t="s">
        <v>1519</v>
      </c>
      <c r="C259" s="82">
        <v>1937</v>
      </c>
      <c r="D259" s="87"/>
      <c r="E259" s="81" t="s">
        <v>1520</v>
      </c>
      <c r="F259" s="81" t="s">
        <v>16</v>
      </c>
      <c r="G259" s="109" t="s">
        <v>1145</v>
      </c>
      <c r="H259" s="84" t="s">
        <v>1521</v>
      </c>
      <c r="I259" s="84" t="s">
        <v>1522</v>
      </c>
      <c r="J259" s="85">
        <f>60000-57000</f>
        <v>3000</v>
      </c>
      <c r="K259" s="86">
        <v>2015</v>
      </c>
      <c r="L259" s="80"/>
    </row>
    <row r="260" spans="1:12" ht="25.5" x14ac:dyDescent="0.2">
      <c r="A260" s="80">
        <v>253</v>
      </c>
      <c r="B260" s="109" t="s">
        <v>1523</v>
      </c>
      <c r="C260" s="81"/>
      <c r="D260" s="82">
        <v>1984</v>
      </c>
      <c r="E260" s="81" t="s">
        <v>1524</v>
      </c>
      <c r="F260" s="81" t="s">
        <v>16</v>
      </c>
      <c r="G260" s="109" t="s">
        <v>1002</v>
      </c>
      <c r="H260" s="84" t="s">
        <v>1525</v>
      </c>
      <c r="I260" s="84" t="s">
        <v>1526</v>
      </c>
      <c r="J260" s="85">
        <f>4340-3472</f>
        <v>868</v>
      </c>
      <c r="K260" s="86">
        <v>2015</v>
      </c>
      <c r="L260" s="80"/>
    </row>
    <row r="261" spans="1:12" ht="25.5" x14ac:dyDescent="0.2">
      <c r="A261" s="80">
        <v>254</v>
      </c>
      <c r="B261" s="109" t="s">
        <v>1527</v>
      </c>
      <c r="C261" s="82">
        <v>1990</v>
      </c>
      <c r="D261" s="87"/>
      <c r="E261" s="81" t="s">
        <v>1528</v>
      </c>
      <c r="F261" s="81" t="s">
        <v>16</v>
      </c>
      <c r="G261" s="109" t="s">
        <v>205</v>
      </c>
      <c r="H261" s="84" t="s">
        <v>1529</v>
      </c>
      <c r="I261" s="84" t="s">
        <v>1509</v>
      </c>
      <c r="J261" s="85">
        <f>190000-152000</f>
        <v>38000</v>
      </c>
      <c r="K261" s="86">
        <v>2015</v>
      </c>
      <c r="L261" s="80"/>
    </row>
    <row r="262" spans="1:12" ht="25.5" x14ac:dyDescent="0.2">
      <c r="A262" s="80">
        <v>255</v>
      </c>
      <c r="B262" s="109" t="s">
        <v>1530</v>
      </c>
      <c r="C262" s="82">
        <v>1943</v>
      </c>
      <c r="D262" s="87"/>
      <c r="E262" s="81" t="s">
        <v>1531</v>
      </c>
      <c r="F262" s="81" t="s">
        <v>16</v>
      </c>
      <c r="G262" s="109" t="s">
        <v>1532</v>
      </c>
      <c r="H262" s="84" t="s">
        <v>1529</v>
      </c>
      <c r="I262" s="84" t="s">
        <v>1522</v>
      </c>
      <c r="J262" s="85">
        <f>105000-84000</f>
        <v>21000</v>
      </c>
      <c r="K262" s="86">
        <v>2015</v>
      </c>
      <c r="L262" s="80"/>
    </row>
    <row r="263" spans="1:12" ht="25.5" x14ac:dyDescent="0.2">
      <c r="A263" s="80">
        <v>256</v>
      </c>
      <c r="B263" s="109" t="s">
        <v>1446</v>
      </c>
      <c r="C263" s="82">
        <v>1945</v>
      </c>
      <c r="D263" s="87"/>
      <c r="E263" s="81" t="s">
        <v>1447</v>
      </c>
      <c r="F263" s="81" t="s">
        <v>16</v>
      </c>
      <c r="G263" s="109" t="s">
        <v>1534</v>
      </c>
      <c r="H263" s="84" t="s">
        <v>1529</v>
      </c>
      <c r="I263" s="84" t="s">
        <v>1533</v>
      </c>
      <c r="J263" s="85">
        <f>406000-324800</f>
        <v>81200</v>
      </c>
      <c r="K263" s="86">
        <v>2015</v>
      </c>
      <c r="L263" s="80"/>
    </row>
    <row r="264" spans="1:12" ht="25.5" x14ac:dyDescent="0.2">
      <c r="A264" s="80">
        <v>257</v>
      </c>
      <c r="B264" s="109" t="s">
        <v>1535</v>
      </c>
      <c r="C264" s="82">
        <v>1955</v>
      </c>
      <c r="D264" s="87"/>
      <c r="E264" s="81" t="s">
        <v>1536</v>
      </c>
      <c r="F264" s="81" t="s">
        <v>16</v>
      </c>
      <c r="G264" s="109" t="s">
        <v>21</v>
      </c>
      <c r="H264" s="84" t="s">
        <v>1537</v>
      </c>
      <c r="I264" s="84" t="s">
        <v>1538</v>
      </c>
      <c r="J264" s="85">
        <f>165000-156750</f>
        <v>8250</v>
      </c>
      <c r="K264" s="86">
        <v>2015</v>
      </c>
      <c r="L264" s="80"/>
    </row>
    <row r="265" spans="1:12" ht="25.5" x14ac:dyDescent="0.2">
      <c r="A265" s="80">
        <v>258</v>
      </c>
      <c r="B265" s="109" t="s">
        <v>1539</v>
      </c>
      <c r="C265" s="82">
        <v>1939</v>
      </c>
      <c r="D265" s="87"/>
      <c r="E265" s="81" t="s">
        <v>1540</v>
      </c>
      <c r="F265" s="81" t="s">
        <v>16</v>
      </c>
      <c r="G265" s="109" t="s">
        <v>1106</v>
      </c>
      <c r="H265" s="84" t="s">
        <v>1537</v>
      </c>
      <c r="I265" s="84" t="s">
        <v>1533</v>
      </c>
      <c r="J265" s="85">
        <f>192000-153600</f>
        <v>38400</v>
      </c>
      <c r="K265" s="86">
        <v>2015</v>
      </c>
      <c r="L265" s="80"/>
    </row>
    <row r="266" spans="1:12" x14ac:dyDescent="0.2">
      <c r="A266" s="80">
        <v>259</v>
      </c>
      <c r="B266" s="109" t="s">
        <v>1443</v>
      </c>
      <c r="C266" s="82">
        <v>1954</v>
      </c>
      <c r="D266" s="87"/>
      <c r="E266" s="81" t="s">
        <v>1444</v>
      </c>
      <c r="F266" s="81" t="s">
        <v>16</v>
      </c>
      <c r="G266" s="109" t="s">
        <v>177</v>
      </c>
      <c r="H266" s="84" t="s">
        <v>1537</v>
      </c>
      <c r="I266" s="84" t="s">
        <v>1541</v>
      </c>
      <c r="J266" s="85">
        <f>495000-470250</f>
        <v>24750</v>
      </c>
      <c r="K266" s="86">
        <v>2015</v>
      </c>
      <c r="L266" s="80"/>
    </row>
    <row r="267" spans="1:12" ht="25.5" x14ac:dyDescent="0.2">
      <c r="A267" s="80">
        <v>260</v>
      </c>
      <c r="B267" s="109" t="s">
        <v>1542</v>
      </c>
      <c r="C267" s="81"/>
      <c r="D267" s="82">
        <v>1963</v>
      </c>
      <c r="E267" s="81" t="s">
        <v>1543</v>
      </c>
      <c r="F267" s="81" t="s">
        <v>16</v>
      </c>
      <c r="G267" s="109" t="s">
        <v>1545</v>
      </c>
      <c r="H267" s="84" t="s">
        <v>1537</v>
      </c>
      <c r="I267" s="84" t="s">
        <v>1544</v>
      </c>
      <c r="J267" s="85">
        <f>8680-6944</f>
        <v>1736</v>
      </c>
      <c r="K267" s="86">
        <v>2015</v>
      </c>
      <c r="L267" s="80"/>
    </row>
    <row r="268" spans="1:12" x14ac:dyDescent="0.2">
      <c r="A268" s="80">
        <v>261</v>
      </c>
      <c r="B268" s="109" t="s">
        <v>1546</v>
      </c>
      <c r="C268" s="82">
        <v>1955</v>
      </c>
      <c r="D268" s="87"/>
      <c r="E268" s="81" t="s">
        <v>1547</v>
      </c>
      <c r="F268" s="81" t="s">
        <v>16</v>
      </c>
      <c r="G268" s="109" t="s">
        <v>27</v>
      </c>
      <c r="H268" s="84" t="s">
        <v>1548</v>
      </c>
      <c r="I268" s="84" t="s">
        <v>1549</v>
      </c>
      <c r="J268" s="85">
        <f>75000-71250</f>
        <v>3750</v>
      </c>
      <c r="K268" s="86">
        <v>2015</v>
      </c>
      <c r="L268" s="80"/>
    </row>
    <row r="269" spans="1:12" x14ac:dyDescent="0.2">
      <c r="A269" s="80">
        <v>262</v>
      </c>
      <c r="B269" s="109" t="s">
        <v>1550</v>
      </c>
      <c r="C269" s="81"/>
      <c r="D269" s="82">
        <v>1969</v>
      </c>
      <c r="E269" s="81" t="s">
        <v>1551</v>
      </c>
      <c r="F269" s="81" t="s">
        <v>16</v>
      </c>
      <c r="G269" s="109" t="s">
        <v>1552</v>
      </c>
      <c r="H269" s="84" t="s">
        <v>1548</v>
      </c>
      <c r="I269" s="84" t="s">
        <v>1544</v>
      </c>
      <c r="J269" s="85">
        <f>17669+13020+26000-45351</f>
        <v>11338</v>
      </c>
      <c r="K269" s="86">
        <v>2015</v>
      </c>
      <c r="L269" s="80"/>
    </row>
    <row r="270" spans="1:12" ht="25.5" x14ac:dyDescent="0.2">
      <c r="A270" s="80">
        <v>263</v>
      </c>
      <c r="B270" s="109" t="s">
        <v>1553</v>
      </c>
      <c r="C270" s="82">
        <v>1961</v>
      </c>
      <c r="D270" s="87"/>
      <c r="E270" s="81" t="s">
        <v>1554</v>
      </c>
      <c r="F270" s="81" t="s">
        <v>16</v>
      </c>
      <c r="G270" s="109" t="s">
        <v>459</v>
      </c>
      <c r="H270" s="84">
        <v>42094</v>
      </c>
      <c r="I270" s="84" t="s">
        <v>1555</v>
      </c>
      <c r="J270" s="85">
        <f>149000-141550</f>
        <v>7450</v>
      </c>
      <c r="K270" s="86">
        <v>2015</v>
      </c>
      <c r="L270" s="80"/>
    </row>
    <row r="271" spans="1:12" ht="25.5" x14ac:dyDescent="0.2">
      <c r="A271" s="80">
        <v>264</v>
      </c>
      <c r="B271" s="109" t="s">
        <v>1556</v>
      </c>
      <c r="C271" s="82">
        <v>1966</v>
      </c>
      <c r="D271" s="87"/>
      <c r="E271" s="81" t="s">
        <v>1557</v>
      </c>
      <c r="F271" s="81" t="s">
        <v>16</v>
      </c>
      <c r="G271" s="109" t="s">
        <v>224</v>
      </c>
      <c r="H271" s="84" t="s">
        <v>1526</v>
      </c>
      <c r="I271" s="84" t="s">
        <v>1558</v>
      </c>
      <c r="J271" s="85">
        <f>20610-16488</f>
        <v>4122</v>
      </c>
      <c r="K271" s="86">
        <v>2015</v>
      </c>
      <c r="L271" s="80"/>
    </row>
    <row r="272" spans="1:12" ht="25.5" x14ac:dyDescent="0.2">
      <c r="A272" s="80">
        <v>265</v>
      </c>
      <c r="B272" s="109" t="s">
        <v>1559</v>
      </c>
      <c r="C272" s="81"/>
      <c r="D272" s="82">
        <v>1965</v>
      </c>
      <c r="E272" s="81" t="s">
        <v>1560</v>
      </c>
      <c r="F272" s="81" t="s">
        <v>16</v>
      </c>
      <c r="G272" s="109" t="s">
        <v>1561</v>
      </c>
      <c r="H272" s="84" t="s">
        <v>1526</v>
      </c>
      <c r="I272" s="84" t="s">
        <v>1549</v>
      </c>
      <c r="J272" s="85">
        <f>33794+4340+26000-51307</f>
        <v>12827</v>
      </c>
      <c r="K272" s="86">
        <v>2015</v>
      </c>
      <c r="L272" s="80"/>
    </row>
    <row r="273" spans="1:12" x14ac:dyDescent="0.2">
      <c r="A273" s="80">
        <v>266</v>
      </c>
      <c r="B273" s="109" t="s">
        <v>1562</v>
      </c>
      <c r="C273" s="82">
        <v>1973</v>
      </c>
      <c r="D273" s="87"/>
      <c r="E273" s="81" t="s">
        <v>1563</v>
      </c>
      <c r="F273" s="81" t="s">
        <v>51</v>
      </c>
      <c r="G273" s="109" t="s">
        <v>27</v>
      </c>
      <c r="H273" s="84" t="s">
        <v>1526</v>
      </c>
      <c r="I273" s="84" t="s">
        <v>1564</v>
      </c>
      <c r="J273" s="85">
        <f>4347-4129</f>
        <v>218</v>
      </c>
      <c r="K273" s="86">
        <v>2015</v>
      </c>
      <c r="L273" s="80"/>
    </row>
    <row r="274" spans="1:12" ht="25.5" x14ac:dyDescent="0.2">
      <c r="A274" s="80">
        <v>267</v>
      </c>
      <c r="B274" s="109" t="s">
        <v>1565</v>
      </c>
      <c r="C274" s="82">
        <v>2001</v>
      </c>
      <c r="D274" s="87"/>
      <c r="E274" s="81" t="s">
        <v>1566</v>
      </c>
      <c r="F274" s="81" t="s">
        <v>16</v>
      </c>
      <c r="G274" s="109" t="s">
        <v>1567</v>
      </c>
      <c r="H274" s="84" t="s">
        <v>1503</v>
      </c>
      <c r="I274" s="84" t="s">
        <v>1549</v>
      </c>
      <c r="J274" s="85">
        <f>31617-25293</f>
        <v>6324</v>
      </c>
      <c r="K274" s="86">
        <v>2015</v>
      </c>
      <c r="L274" s="80"/>
    </row>
    <row r="275" spans="1:12" ht="25.5" x14ac:dyDescent="0.2">
      <c r="A275" s="80">
        <v>268</v>
      </c>
      <c r="B275" s="109" t="s">
        <v>1568</v>
      </c>
      <c r="C275" s="81"/>
      <c r="D275" s="82">
        <v>1953</v>
      </c>
      <c r="E275" s="81" t="s">
        <v>1569</v>
      </c>
      <c r="F275" s="81" t="s">
        <v>16</v>
      </c>
      <c r="G275" s="109" t="s">
        <v>1436</v>
      </c>
      <c r="H275" s="84" t="s">
        <v>1570</v>
      </c>
      <c r="I275" s="84" t="s">
        <v>1571</v>
      </c>
      <c r="J275" s="85">
        <f>45000-42750</f>
        <v>2250</v>
      </c>
      <c r="K275" s="86">
        <v>2015</v>
      </c>
      <c r="L275" s="80"/>
    </row>
    <row r="276" spans="1:12" ht="25.5" x14ac:dyDescent="0.2">
      <c r="A276" s="80">
        <v>269</v>
      </c>
      <c r="B276" s="109" t="s">
        <v>1572</v>
      </c>
      <c r="C276" s="81"/>
      <c r="D276" s="82">
        <v>1987</v>
      </c>
      <c r="E276" s="81" t="s">
        <v>1573</v>
      </c>
      <c r="F276" s="81" t="s">
        <v>16</v>
      </c>
      <c r="G276" s="109" t="s">
        <v>1574</v>
      </c>
      <c r="H276" s="84" t="s">
        <v>1518</v>
      </c>
      <c r="I276" s="84" t="s">
        <v>1538</v>
      </c>
      <c r="J276" s="85">
        <f>3250-2600</f>
        <v>650</v>
      </c>
      <c r="K276" s="86">
        <v>2015</v>
      </c>
      <c r="L276" s="80"/>
    </row>
    <row r="277" spans="1:12" ht="25.5" x14ac:dyDescent="0.2">
      <c r="A277" s="80">
        <v>270</v>
      </c>
      <c r="B277" s="109" t="s">
        <v>1575</v>
      </c>
      <c r="C277" s="82">
        <v>1966</v>
      </c>
      <c r="D277" s="87"/>
      <c r="E277" s="81" t="s">
        <v>1576</v>
      </c>
      <c r="F277" s="81" t="s">
        <v>169</v>
      </c>
      <c r="G277" s="109" t="s">
        <v>459</v>
      </c>
      <c r="H277" s="84" t="s">
        <v>1518</v>
      </c>
      <c r="I277" s="84" t="s">
        <v>1541</v>
      </c>
      <c r="J277" s="85">
        <f>75000-71250</f>
        <v>3750</v>
      </c>
      <c r="K277" s="86">
        <v>2015</v>
      </c>
      <c r="L277" s="80"/>
    </row>
    <row r="278" spans="1:12" x14ac:dyDescent="0.2">
      <c r="A278" s="80">
        <v>271</v>
      </c>
      <c r="B278" s="109" t="s">
        <v>1577</v>
      </c>
      <c r="C278" s="81"/>
      <c r="D278" s="82">
        <v>1954</v>
      </c>
      <c r="E278" s="81" t="s">
        <v>1578</v>
      </c>
      <c r="F278" s="81" t="s">
        <v>16</v>
      </c>
      <c r="G278" s="109" t="s">
        <v>320</v>
      </c>
      <c r="H278" s="84" t="s">
        <v>1499</v>
      </c>
      <c r="I278" s="84" t="s">
        <v>1533</v>
      </c>
      <c r="J278" s="85">
        <f>4340-4123</f>
        <v>217</v>
      </c>
      <c r="K278" s="86">
        <v>2015</v>
      </c>
      <c r="L278" s="80"/>
    </row>
    <row r="279" spans="1:12" x14ac:dyDescent="0.2">
      <c r="A279" s="80">
        <v>272</v>
      </c>
      <c r="B279" s="109" t="s">
        <v>1579</v>
      </c>
      <c r="C279" s="82">
        <v>2002</v>
      </c>
      <c r="D279" s="87"/>
      <c r="E279" s="81" t="s">
        <v>1580</v>
      </c>
      <c r="F279" s="81" t="s">
        <v>16</v>
      </c>
      <c r="G279" s="109" t="s">
        <v>1581</v>
      </c>
      <c r="H279" s="84" t="s">
        <v>1499</v>
      </c>
      <c r="I279" s="84" t="s">
        <v>1538</v>
      </c>
      <c r="J279" s="85">
        <f>38025+104000-86689</f>
        <v>55336</v>
      </c>
      <c r="K279" s="86">
        <v>2015</v>
      </c>
      <c r="L279" s="80"/>
    </row>
    <row r="280" spans="1:12" ht="25.5" x14ac:dyDescent="0.2">
      <c r="A280" s="80">
        <v>273</v>
      </c>
      <c r="B280" s="109" t="s">
        <v>1582</v>
      </c>
      <c r="C280" s="82">
        <v>1954</v>
      </c>
      <c r="D280" s="87"/>
      <c r="E280" s="81" t="s">
        <v>1583</v>
      </c>
      <c r="F280" s="81" t="s">
        <v>16</v>
      </c>
      <c r="G280" s="109" t="s">
        <v>21</v>
      </c>
      <c r="H280" s="84" t="s">
        <v>1522</v>
      </c>
      <c r="I280" s="84" t="s">
        <v>1584</v>
      </c>
      <c r="J280" s="85">
        <f>93000-88350</f>
        <v>4650</v>
      </c>
      <c r="K280" s="86">
        <v>2015</v>
      </c>
      <c r="L280" s="80"/>
    </row>
    <row r="281" spans="1:12" ht="25.5" x14ac:dyDescent="0.2">
      <c r="A281" s="80">
        <v>274</v>
      </c>
      <c r="B281" s="109" t="s">
        <v>1585</v>
      </c>
      <c r="C281" s="81"/>
      <c r="D281" s="82">
        <v>2007</v>
      </c>
      <c r="E281" s="81" t="s">
        <v>1586</v>
      </c>
      <c r="F281" s="81" t="s">
        <v>61</v>
      </c>
      <c r="G281" s="109" t="s">
        <v>1587</v>
      </c>
      <c r="H281" s="84" t="s">
        <v>1522</v>
      </c>
      <c r="I281" s="84" t="s">
        <v>1541</v>
      </c>
      <c r="J281" s="85">
        <f>46705+30000+78000-92186</f>
        <v>62519</v>
      </c>
      <c r="K281" s="86">
        <v>2015</v>
      </c>
      <c r="L281" s="80"/>
    </row>
    <row r="282" spans="1:12" ht="25.5" x14ac:dyDescent="0.2">
      <c r="A282" s="80">
        <v>275</v>
      </c>
      <c r="B282" s="109" t="s">
        <v>1588</v>
      </c>
      <c r="C282" s="82">
        <v>1938</v>
      </c>
      <c r="D282" s="87"/>
      <c r="E282" s="81" t="s">
        <v>1589</v>
      </c>
      <c r="F282" s="81" t="s">
        <v>16</v>
      </c>
      <c r="G282" s="109" t="s">
        <v>282</v>
      </c>
      <c r="H282" s="84" t="s">
        <v>1558</v>
      </c>
      <c r="I282" s="84" t="s">
        <v>1421</v>
      </c>
      <c r="J282" s="85">
        <f>120000-114000</f>
        <v>6000</v>
      </c>
      <c r="K282" s="86">
        <v>2015</v>
      </c>
      <c r="L282" s="80"/>
    </row>
    <row r="283" spans="1:12" ht="25.5" x14ac:dyDescent="0.2">
      <c r="A283" s="80">
        <v>276</v>
      </c>
      <c r="B283" s="109" t="s">
        <v>1590</v>
      </c>
      <c r="C283" s="81"/>
      <c r="D283" s="82">
        <v>1965</v>
      </c>
      <c r="E283" s="81" t="s">
        <v>1591</v>
      </c>
      <c r="F283" s="81" t="s">
        <v>237</v>
      </c>
      <c r="G283" s="109" t="s">
        <v>320</v>
      </c>
      <c r="H283" s="84" t="s">
        <v>1558</v>
      </c>
      <c r="I283" s="84" t="s">
        <v>1541</v>
      </c>
      <c r="J283" s="85">
        <f>6500-5200</f>
        <v>1300</v>
      </c>
      <c r="K283" s="86">
        <v>2015</v>
      </c>
      <c r="L283" s="80"/>
    </row>
    <row r="284" spans="1:12" ht="25.5" x14ac:dyDescent="0.2">
      <c r="A284" s="80">
        <v>277</v>
      </c>
      <c r="B284" s="109" t="s">
        <v>1592</v>
      </c>
      <c r="C284" s="82">
        <v>1964</v>
      </c>
      <c r="D284" s="87"/>
      <c r="E284" s="81" t="s">
        <v>1593</v>
      </c>
      <c r="F284" s="81" t="s">
        <v>16</v>
      </c>
      <c r="G284" s="109" t="s">
        <v>1594</v>
      </c>
      <c r="H284" s="84" t="s">
        <v>1558</v>
      </c>
      <c r="I284" s="84" t="s">
        <v>1584</v>
      </c>
      <c r="J284" s="85">
        <f>4340-3472</f>
        <v>868</v>
      </c>
      <c r="K284" s="86">
        <v>2015</v>
      </c>
      <c r="L284" s="80"/>
    </row>
    <row r="285" spans="1:12" x14ac:dyDescent="0.2">
      <c r="A285" s="80">
        <v>278</v>
      </c>
      <c r="B285" s="109" t="s">
        <v>1595</v>
      </c>
      <c r="C285" s="82">
        <v>1997</v>
      </c>
      <c r="D285" s="87"/>
      <c r="E285" s="81" t="s">
        <v>1596</v>
      </c>
      <c r="F285" s="81" t="s">
        <v>16</v>
      </c>
      <c r="G285" s="109" t="s">
        <v>1597</v>
      </c>
      <c r="H285" s="84" t="s">
        <v>1558</v>
      </c>
      <c r="I285" s="84" t="s">
        <v>1584</v>
      </c>
      <c r="J285" s="85">
        <f>16270-13016</f>
        <v>3254</v>
      </c>
      <c r="K285" s="86">
        <v>2015</v>
      </c>
      <c r="L285" s="80"/>
    </row>
    <row r="286" spans="1:12" ht="25.5" x14ac:dyDescent="0.2">
      <c r="A286" s="80">
        <v>279</v>
      </c>
      <c r="B286" s="109" t="s">
        <v>1598</v>
      </c>
      <c r="C286" s="81"/>
      <c r="D286" s="82">
        <v>1968</v>
      </c>
      <c r="E286" s="81" t="s">
        <v>1599</v>
      </c>
      <c r="F286" s="81" t="s">
        <v>16</v>
      </c>
      <c r="G286" s="109" t="s">
        <v>1600</v>
      </c>
      <c r="H286" s="84" t="s">
        <v>1544</v>
      </c>
      <c r="I286" s="84" t="s">
        <v>1421</v>
      </c>
      <c r="J286" s="85">
        <f>29000-23200</f>
        <v>5800</v>
      </c>
      <c r="K286" s="86">
        <v>2015</v>
      </c>
      <c r="L286" s="80"/>
    </row>
    <row r="287" spans="1:12" ht="25.5" x14ac:dyDescent="0.2">
      <c r="A287" s="80">
        <v>280</v>
      </c>
      <c r="B287" s="109" t="s">
        <v>1601</v>
      </c>
      <c r="C287" s="82">
        <v>2007</v>
      </c>
      <c r="D287" s="87"/>
      <c r="E287" s="81" t="s">
        <v>1602</v>
      </c>
      <c r="F287" s="81" t="s">
        <v>16</v>
      </c>
      <c r="G287" s="109" t="s">
        <v>1603</v>
      </c>
      <c r="H287" s="84" t="s">
        <v>1544</v>
      </c>
      <c r="I287" s="84" t="s">
        <v>1564</v>
      </c>
      <c r="J287" s="85">
        <f>31327+234000-200491</f>
        <v>64836</v>
      </c>
      <c r="K287" s="86">
        <v>2015</v>
      </c>
      <c r="L287" s="80"/>
    </row>
    <row r="288" spans="1:12" ht="25.5" x14ac:dyDescent="0.2">
      <c r="A288" s="80">
        <v>281</v>
      </c>
      <c r="B288" s="109" t="s">
        <v>1604</v>
      </c>
      <c r="C288" s="82">
        <v>1964</v>
      </c>
      <c r="D288" s="87"/>
      <c r="E288" s="81" t="s">
        <v>1605</v>
      </c>
      <c r="F288" s="81" t="s">
        <v>51</v>
      </c>
      <c r="G288" s="109" t="s">
        <v>1606</v>
      </c>
      <c r="H288" s="84" t="s">
        <v>1571</v>
      </c>
      <c r="I288" s="84" t="s">
        <v>1421</v>
      </c>
      <c r="J288" s="85">
        <f>1800+26000-22240</f>
        <v>5560</v>
      </c>
      <c r="K288" s="86">
        <v>2015</v>
      </c>
      <c r="L288" s="80"/>
    </row>
    <row r="289" spans="1:12" ht="25.5" x14ac:dyDescent="0.2">
      <c r="A289" s="80">
        <v>282</v>
      </c>
      <c r="B289" s="109" t="s">
        <v>1607</v>
      </c>
      <c r="C289" s="81"/>
      <c r="D289" s="82">
        <v>2005</v>
      </c>
      <c r="E289" s="81" t="s">
        <v>1608</v>
      </c>
      <c r="F289" s="81" t="s">
        <v>16</v>
      </c>
      <c r="G289" s="109" t="s">
        <v>1609</v>
      </c>
      <c r="H289" s="84" t="s">
        <v>1549</v>
      </c>
      <c r="I289" s="84" t="s">
        <v>1564</v>
      </c>
      <c r="J289" s="85">
        <f>3329+26000-23463</f>
        <v>5866</v>
      </c>
      <c r="K289" s="86">
        <v>2015</v>
      </c>
      <c r="L289" s="80"/>
    </row>
    <row r="290" spans="1:12" x14ac:dyDescent="0.2">
      <c r="A290" s="80">
        <v>283</v>
      </c>
      <c r="B290" s="109" t="s">
        <v>1443</v>
      </c>
      <c r="C290" s="82">
        <v>1954</v>
      </c>
      <c r="D290" s="87"/>
      <c r="E290" s="81" t="s">
        <v>1444</v>
      </c>
      <c r="F290" s="81" t="s">
        <v>16</v>
      </c>
      <c r="G290" s="109" t="s">
        <v>177</v>
      </c>
      <c r="H290" s="84" t="s">
        <v>1421</v>
      </c>
      <c r="I290" s="84" t="s">
        <v>1610</v>
      </c>
      <c r="J290" s="85">
        <f>270000-256500</f>
        <v>13500</v>
      </c>
      <c r="K290" s="86">
        <v>2015</v>
      </c>
      <c r="L290" s="80"/>
    </row>
    <row r="291" spans="1:12" ht="25.5" x14ac:dyDescent="0.2">
      <c r="A291" s="80">
        <v>284</v>
      </c>
      <c r="B291" s="109" t="s">
        <v>149</v>
      </c>
      <c r="C291" s="81"/>
      <c r="D291" s="82">
        <v>1997</v>
      </c>
      <c r="E291" s="81" t="s">
        <v>1452</v>
      </c>
      <c r="F291" s="81" t="s">
        <v>16</v>
      </c>
      <c r="G291" s="109" t="s">
        <v>1454</v>
      </c>
      <c r="H291" s="84" t="s">
        <v>1611</v>
      </c>
      <c r="I291" s="84" t="s">
        <v>1610</v>
      </c>
      <c r="J291" s="85">
        <f>93000-74400</f>
        <v>18600</v>
      </c>
      <c r="K291" s="86">
        <v>2015</v>
      </c>
      <c r="L291" s="80"/>
    </row>
    <row r="292" spans="1:12" ht="25.5" x14ac:dyDescent="0.2">
      <c r="A292" s="80">
        <v>285</v>
      </c>
      <c r="B292" s="109" t="s">
        <v>1612</v>
      </c>
      <c r="C292" s="82">
        <v>1950</v>
      </c>
      <c r="D292" s="87"/>
      <c r="E292" s="81" t="s">
        <v>1613</v>
      </c>
      <c r="F292" s="81" t="s">
        <v>16</v>
      </c>
      <c r="G292" s="109" t="s">
        <v>295</v>
      </c>
      <c r="H292" s="84" t="s">
        <v>1555</v>
      </c>
      <c r="I292" s="84" t="s">
        <v>1610</v>
      </c>
      <c r="J292" s="85">
        <f>45000-36000</f>
        <v>9000</v>
      </c>
      <c r="K292" s="86">
        <v>2015</v>
      </c>
      <c r="L292" s="80"/>
    </row>
    <row r="293" spans="1:12" ht="25.5" x14ac:dyDescent="0.2">
      <c r="A293" s="80">
        <v>286</v>
      </c>
      <c r="B293" s="109" t="s">
        <v>141</v>
      </c>
      <c r="C293" s="81"/>
      <c r="D293" s="82">
        <v>1944</v>
      </c>
      <c r="E293" s="81" t="s">
        <v>1614</v>
      </c>
      <c r="F293" s="81" t="s">
        <v>16</v>
      </c>
      <c r="G293" s="109" t="s">
        <v>1617</v>
      </c>
      <c r="H293" s="81" t="s">
        <v>1615</v>
      </c>
      <c r="I293" s="81" t="s">
        <v>1616</v>
      </c>
      <c r="J293" s="85">
        <f>42000-33600</f>
        <v>8400</v>
      </c>
      <c r="K293" s="86">
        <v>2015</v>
      </c>
      <c r="L293" s="80"/>
    </row>
    <row r="294" spans="1:12" ht="25.5" x14ac:dyDescent="0.2">
      <c r="A294" s="80">
        <v>287</v>
      </c>
      <c r="B294" s="109" t="s">
        <v>1618</v>
      </c>
      <c r="C294" s="81"/>
      <c r="D294" s="82">
        <v>1946</v>
      </c>
      <c r="E294" s="81" t="s">
        <v>1619</v>
      </c>
      <c r="F294" s="81" t="s">
        <v>16</v>
      </c>
      <c r="G294" s="109" t="s">
        <v>1622</v>
      </c>
      <c r="H294" s="81" t="s">
        <v>1620</v>
      </c>
      <c r="I294" s="81" t="s">
        <v>1621</v>
      </c>
      <c r="J294" s="85">
        <f>29000-23200</f>
        <v>5800</v>
      </c>
      <c r="K294" s="86">
        <v>2015</v>
      </c>
      <c r="L294" s="80"/>
    </row>
    <row r="295" spans="1:12" ht="25.5" x14ac:dyDescent="0.2">
      <c r="A295" s="80">
        <v>288</v>
      </c>
      <c r="B295" s="109" t="s">
        <v>1623</v>
      </c>
      <c r="C295" s="81"/>
      <c r="D295" s="82">
        <v>1973</v>
      </c>
      <c r="E295" s="81" t="s">
        <v>1624</v>
      </c>
      <c r="F295" s="81" t="s">
        <v>16</v>
      </c>
      <c r="G295" s="109" t="s">
        <v>1626</v>
      </c>
      <c r="H295" s="81" t="s">
        <v>1625</v>
      </c>
      <c r="I295" s="96">
        <v>42218</v>
      </c>
      <c r="J295" s="85">
        <f>26000-20800</f>
        <v>5200</v>
      </c>
      <c r="K295" s="86">
        <v>2015</v>
      </c>
      <c r="L295" s="80"/>
    </row>
    <row r="296" spans="1:12" ht="25.5" x14ac:dyDescent="0.2">
      <c r="A296" s="80">
        <v>289</v>
      </c>
      <c r="B296" s="109" t="s">
        <v>1627</v>
      </c>
      <c r="C296" s="82">
        <v>1998</v>
      </c>
      <c r="D296" s="87"/>
      <c r="E296" s="81" t="s">
        <v>1628</v>
      </c>
      <c r="F296" s="81" t="s">
        <v>16</v>
      </c>
      <c r="G296" s="109" t="s">
        <v>1631</v>
      </c>
      <c r="H296" s="81" t="s">
        <v>1629</v>
      </c>
      <c r="I296" s="81" t="s">
        <v>1630</v>
      </c>
      <c r="J296" s="85">
        <v>5200</v>
      </c>
      <c r="K296" s="86">
        <v>2015</v>
      </c>
      <c r="L296" s="80"/>
    </row>
    <row r="297" spans="1:12" ht="25.5" x14ac:dyDescent="0.2">
      <c r="A297" s="80">
        <v>290</v>
      </c>
      <c r="B297" s="109" t="s">
        <v>1632</v>
      </c>
      <c r="C297" s="82">
        <v>1976</v>
      </c>
      <c r="D297" s="87"/>
      <c r="E297" s="81" t="s">
        <v>1633</v>
      </c>
      <c r="F297" s="81" t="s">
        <v>51</v>
      </c>
      <c r="G297" s="109" t="s">
        <v>1636</v>
      </c>
      <c r="H297" s="81" t="s">
        <v>1634</v>
      </c>
      <c r="I297" s="81" t="s">
        <v>1635</v>
      </c>
      <c r="J297" s="85">
        <f>351000-333450</f>
        <v>17550</v>
      </c>
      <c r="K297" s="86">
        <v>2015</v>
      </c>
      <c r="L297" s="80"/>
    </row>
    <row r="298" spans="1:12" ht="25.5" x14ac:dyDescent="0.2">
      <c r="A298" s="80">
        <v>291</v>
      </c>
      <c r="B298" s="109" t="s">
        <v>1637</v>
      </c>
      <c r="C298" s="81"/>
      <c r="D298" s="82">
        <v>2008</v>
      </c>
      <c r="E298" s="81" t="s">
        <v>1638</v>
      </c>
      <c r="F298" s="81" t="s">
        <v>16</v>
      </c>
      <c r="G298" s="109" t="s">
        <v>1640</v>
      </c>
      <c r="H298" s="81" t="s">
        <v>1639</v>
      </c>
      <c r="I298" s="81" t="s">
        <v>1635</v>
      </c>
      <c r="J298" s="85">
        <f>234000-187200</f>
        <v>46800</v>
      </c>
      <c r="K298" s="86">
        <v>2015</v>
      </c>
      <c r="L298" s="80"/>
    </row>
    <row r="299" spans="1:12" ht="25.5" x14ac:dyDescent="0.2">
      <c r="A299" s="80">
        <v>292</v>
      </c>
      <c r="B299" s="109" t="s">
        <v>1641</v>
      </c>
      <c r="C299" s="81"/>
      <c r="D299" s="82">
        <v>1984</v>
      </c>
      <c r="E299" s="81" t="s">
        <v>1642</v>
      </c>
      <c r="F299" s="81" t="s">
        <v>16</v>
      </c>
      <c r="G299" s="109" t="s">
        <v>1644</v>
      </c>
      <c r="H299" s="81" t="s">
        <v>1643</v>
      </c>
      <c r="I299" s="81" t="s">
        <v>1635</v>
      </c>
      <c r="J299" s="85">
        <f>30000-24000</f>
        <v>6000</v>
      </c>
      <c r="K299" s="86">
        <v>2015</v>
      </c>
      <c r="L299" s="80"/>
    </row>
    <row r="300" spans="1:12" ht="25.5" x14ac:dyDescent="0.2">
      <c r="A300" s="80">
        <v>293</v>
      </c>
      <c r="B300" s="109" t="s">
        <v>1645</v>
      </c>
      <c r="C300" s="82">
        <v>1978</v>
      </c>
      <c r="D300" s="87"/>
      <c r="E300" s="81" t="s">
        <v>1646</v>
      </c>
      <c r="F300" s="81" t="s">
        <v>9</v>
      </c>
      <c r="G300" s="109" t="s">
        <v>1648</v>
      </c>
      <c r="H300" s="81" t="s">
        <v>1647</v>
      </c>
      <c r="I300" s="81" t="s">
        <v>1635</v>
      </c>
      <c r="J300" s="85">
        <f>28000-22400</f>
        <v>5600</v>
      </c>
      <c r="K300" s="86">
        <v>2015</v>
      </c>
      <c r="L300" s="80"/>
    </row>
    <row r="301" spans="1:12" ht="25.5" x14ac:dyDescent="0.2">
      <c r="A301" s="80">
        <v>294</v>
      </c>
      <c r="B301" s="109" t="s">
        <v>1649</v>
      </c>
      <c r="C301" s="81"/>
      <c r="D301" s="82">
        <v>1944</v>
      </c>
      <c r="E301" s="81" t="s">
        <v>1650</v>
      </c>
      <c r="F301" s="81" t="s">
        <v>16</v>
      </c>
      <c r="G301" s="109" t="s">
        <v>1008</v>
      </c>
      <c r="H301" s="97" t="s">
        <v>1651</v>
      </c>
      <c r="I301" s="97" t="s">
        <v>1652</v>
      </c>
      <c r="J301" s="85">
        <f>30000-24000</f>
        <v>6000</v>
      </c>
      <c r="K301" s="86">
        <v>2015</v>
      </c>
      <c r="L301" s="80"/>
    </row>
    <row r="302" spans="1:12" ht="25.5" x14ac:dyDescent="0.2">
      <c r="A302" s="80">
        <v>295</v>
      </c>
      <c r="B302" s="109" t="s">
        <v>1653</v>
      </c>
      <c r="C302" s="82">
        <v>1968</v>
      </c>
      <c r="D302" s="87"/>
      <c r="E302" s="81" t="s">
        <v>1654</v>
      </c>
      <c r="F302" s="81" t="s">
        <v>16</v>
      </c>
      <c r="G302" s="109" t="s">
        <v>1655</v>
      </c>
      <c r="H302" s="98">
        <v>42171</v>
      </c>
      <c r="I302" s="98">
        <v>42187</v>
      </c>
      <c r="J302" s="85">
        <v>6000</v>
      </c>
      <c r="K302" s="86">
        <v>2015</v>
      </c>
      <c r="L302" s="80"/>
    </row>
    <row r="303" spans="1:12" ht="25.5" x14ac:dyDescent="0.2">
      <c r="A303" s="80">
        <v>296</v>
      </c>
      <c r="B303" s="109" t="s">
        <v>1657</v>
      </c>
      <c r="C303" s="81"/>
      <c r="D303" s="82">
        <v>1940</v>
      </c>
      <c r="E303" s="81" t="s">
        <v>1658</v>
      </c>
      <c r="F303" s="81" t="s">
        <v>16</v>
      </c>
      <c r="G303" s="109" t="s">
        <v>760</v>
      </c>
      <c r="H303" s="98">
        <v>42173</v>
      </c>
      <c r="I303" s="97" t="s">
        <v>1620</v>
      </c>
      <c r="J303" s="85">
        <f>60000-48000</f>
        <v>12000</v>
      </c>
      <c r="K303" s="86">
        <v>2015</v>
      </c>
      <c r="L303" s="80"/>
    </row>
    <row r="304" spans="1:12" ht="25.5" x14ac:dyDescent="0.2">
      <c r="A304" s="80">
        <v>297</v>
      </c>
      <c r="B304" s="109" t="s">
        <v>1659</v>
      </c>
      <c r="C304" s="81"/>
      <c r="D304" s="82">
        <v>1937</v>
      </c>
      <c r="E304" s="81" t="s">
        <v>1660</v>
      </c>
      <c r="F304" s="81" t="s">
        <v>16</v>
      </c>
      <c r="G304" s="109" t="s">
        <v>282</v>
      </c>
      <c r="H304" s="97" t="s">
        <v>1661</v>
      </c>
      <c r="I304" s="97" t="s">
        <v>1662</v>
      </c>
      <c r="J304" s="85">
        <f>30000-28500</f>
        <v>1500</v>
      </c>
      <c r="K304" s="86">
        <v>2015</v>
      </c>
      <c r="L304" s="80"/>
    </row>
    <row r="305" spans="1:12" ht="25.5" x14ac:dyDescent="0.2">
      <c r="A305" s="80">
        <v>298</v>
      </c>
      <c r="B305" s="109" t="s">
        <v>1663</v>
      </c>
      <c r="C305" s="82">
        <v>1936</v>
      </c>
      <c r="D305" s="87"/>
      <c r="E305" s="81" t="s">
        <v>1664</v>
      </c>
      <c r="F305" s="81" t="s">
        <v>16</v>
      </c>
      <c r="G305" s="109" t="s">
        <v>70</v>
      </c>
      <c r="H305" s="97" t="s">
        <v>1661</v>
      </c>
      <c r="I305" s="97" t="s">
        <v>1665</v>
      </c>
      <c r="J305" s="85">
        <v>6000</v>
      </c>
      <c r="K305" s="86">
        <v>2015</v>
      </c>
      <c r="L305" s="80"/>
    </row>
    <row r="306" spans="1:12" ht="25.5" x14ac:dyDescent="0.2">
      <c r="A306" s="80">
        <v>299</v>
      </c>
      <c r="B306" s="109" t="s">
        <v>1666</v>
      </c>
      <c r="C306" s="82">
        <v>1949</v>
      </c>
      <c r="D306" s="87"/>
      <c r="E306" s="81" t="s">
        <v>1667</v>
      </c>
      <c r="F306" s="81" t="s">
        <v>16</v>
      </c>
      <c r="G306" s="109" t="s">
        <v>292</v>
      </c>
      <c r="H306" s="97" t="s">
        <v>1668</v>
      </c>
      <c r="I306" s="97" t="s">
        <v>1665</v>
      </c>
      <c r="J306" s="85">
        <f>6000</f>
        <v>6000</v>
      </c>
      <c r="K306" s="86">
        <v>2015</v>
      </c>
      <c r="L306" s="80"/>
    </row>
    <row r="307" spans="1:12" ht="25.5" x14ac:dyDescent="0.2">
      <c r="A307" s="80">
        <v>300</v>
      </c>
      <c r="B307" s="109" t="s">
        <v>1669</v>
      </c>
      <c r="C307" s="82">
        <v>1967</v>
      </c>
      <c r="D307" s="87"/>
      <c r="E307" s="81" t="s">
        <v>1670</v>
      </c>
      <c r="F307" s="81" t="s">
        <v>16</v>
      </c>
      <c r="G307" s="109" t="s">
        <v>731</v>
      </c>
      <c r="H307" s="97" t="s">
        <v>1668</v>
      </c>
      <c r="I307" s="97" t="s">
        <v>1662</v>
      </c>
      <c r="J307" s="85">
        <v>6000</v>
      </c>
      <c r="K307" s="86">
        <v>2015</v>
      </c>
      <c r="L307" s="80"/>
    </row>
    <row r="308" spans="1:12" ht="25.5" x14ac:dyDescent="0.2">
      <c r="A308" s="80">
        <v>301</v>
      </c>
      <c r="B308" s="109" t="s">
        <v>1671</v>
      </c>
      <c r="C308" s="82">
        <v>1937</v>
      </c>
      <c r="D308" s="87"/>
      <c r="E308" s="81" t="s">
        <v>1041</v>
      </c>
      <c r="F308" s="81" t="s">
        <v>16</v>
      </c>
      <c r="G308" s="109" t="s">
        <v>296</v>
      </c>
      <c r="H308" s="97" t="s">
        <v>1668</v>
      </c>
      <c r="I308" s="97" t="s">
        <v>1662</v>
      </c>
      <c r="J308" s="85">
        <f>30000-28500</f>
        <v>1500</v>
      </c>
      <c r="K308" s="86">
        <v>2015</v>
      </c>
      <c r="L308" s="80"/>
    </row>
    <row r="309" spans="1:12" ht="25.5" x14ac:dyDescent="0.2">
      <c r="A309" s="80">
        <v>302</v>
      </c>
      <c r="B309" s="109" t="s">
        <v>1672</v>
      </c>
      <c r="C309" s="81"/>
      <c r="D309" s="82">
        <v>1941</v>
      </c>
      <c r="E309" s="81" t="s">
        <v>1673</v>
      </c>
      <c r="F309" s="81" t="s">
        <v>16</v>
      </c>
      <c r="G309" s="109" t="s">
        <v>21</v>
      </c>
      <c r="H309" s="97" t="s">
        <v>1668</v>
      </c>
      <c r="I309" s="97" t="s">
        <v>1665</v>
      </c>
      <c r="J309" s="85">
        <f>30000-23995</f>
        <v>6005</v>
      </c>
      <c r="K309" s="86">
        <v>2015</v>
      </c>
      <c r="L309" s="80"/>
    </row>
    <row r="310" spans="1:12" ht="25.5" x14ac:dyDescent="0.2">
      <c r="A310" s="80">
        <v>303</v>
      </c>
      <c r="B310" s="109" t="s">
        <v>1675</v>
      </c>
      <c r="C310" s="82">
        <v>1999</v>
      </c>
      <c r="D310" s="87"/>
      <c r="E310" s="81" t="s">
        <v>1676</v>
      </c>
      <c r="F310" s="81" t="s">
        <v>16</v>
      </c>
      <c r="G310" s="109" t="s">
        <v>1678</v>
      </c>
      <c r="H310" s="97" t="s">
        <v>1677</v>
      </c>
      <c r="I310" s="97" t="s">
        <v>1665</v>
      </c>
      <c r="J310" s="85">
        <f>6000</f>
        <v>6000</v>
      </c>
      <c r="K310" s="86">
        <v>2015</v>
      </c>
      <c r="L310" s="80"/>
    </row>
    <row r="311" spans="1:12" ht="25.5" x14ac:dyDescent="0.2">
      <c r="A311" s="80">
        <v>304</v>
      </c>
      <c r="B311" s="109" t="s">
        <v>1679</v>
      </c>
      <c r="C311" s="81"/>
      <c r="D311" s="82">
        <v>1978</v>
      </c>
      <c r="E311" s="81" t="s">
        <v>1680</v>
      </c>
      <c r="F311" s="81" t="s">
        <v>16</v>
      </c>
      <c r="G311" s="109" t="s">
        <v>21</v>
      </c>
      <c r="H311" s="97" t="s">
        <v>1677</v>
      </c>
      <c r="I311" s="97" t="s">
        <v>1681</v>
      </c>
      <c r="J311" s="85">
        <v>6000</v>
      </c>
      <c r="K311" s="86">
        <v>2015</v>
      </c>
      <c r="L311" s="80"/>
    </row>
    <row r="312" spans="1:12" x14ac:dyDescent="0.2">
      <c r="A312" s="80">
        <v>305</v>
      </c>
      <c r="B312" s="109" t="s">
        <v>1682</v>
      </c>
      <c r="C312" s="81"/>
      <c r="D312" s="82">
        <v>1938</v>
      </c>
      <c r="E312" s="81" t="s">
        <v>1683</v>
      </c>
      <c r="F312" s="81" t="s">
        <v>237</v>
      </c>
      <c r="G312" s="109" t="s">
        <v>320</v>
      </c>
      <c r="H312" s="98">
        <v>42180</v>
      </c>
      <c r="I312" s="97" t="s">
        <v>1652</v>
      </c>
      <c r="J312" s="85">
        <f>30000-28500</f>
        <v>1500</v>
      </c>
      <c r="K312" s="86">
        <v>2015</v>
      </c>
      <c r="L312" s="80"/>
    </row>
    <row r="313" spans="1:12" ht="25.5" x14ac:dyDescent="0.2">
      <c r="A313" s="80">
        <v>306</v>
      </c>
      <c r="B313" s="109" t="s">
        <v>1684</v>
      </c>
      <c r="C313" s="81"/>
      <c r="D313" s="82">
        <v>1949</v>
      </c>
      <c r="E313" s="81" t="s">
        <v>1685</v>
      </c>
      <c r="F313" s="81" t="s">
        <v>16</v>
      </c>
      <c r="G313" s="109" t="s">
        <v>1687</v>
      </c>
      <c r="H313" s="97" t="s">
        <v>1686</v>
      </c>
      <c r="I313" s="97" t="s">
        <v>1662</v>
      </c>
      <c r="J313" s="85">
        <v>1500</v>
      </c>
      <c r="K313" s="86">
        <v>2015</v>
      </c>
      <c r="L313" s="80"/>
    </row>
    <row r="314" spans="1:12" ht="25.5" x14ac:dyDescent="0.2">
      <c r="A314" s="80">
        <v>307</v>
      </c>
      <c r="B314" s="109" t="s">
        <v>1688</v>
      </c>
      <c r="C314" s="81"/>
      <c r="D314" s="82">
        <v>2003</v>
      </c>
      <c r="E314" s="81" t="s">
        <v>1689</v>
      </c>
      <c r="F314" s="81" t="s">
        <v>16</v>
      </c>
      <c r="G314" s="109" t="s">
        <v>1690</v>
      </c>
      <c r="H314" s="97" t="s">
        <v>1686</v>
      </c>
      <c r="I314" s="97" t="s">
        <v>1665</v>
      </c>
      <c r="J314" s="85">
        <v>1500</v>
      </c>
      <c r="K314" s="86">
        <v>2015</v>
      </c>
      <c r="L314" s="80"/>
    </row>
    <row r="315" spans="1:12" ht="25.5" x14ac:dyDescent="0.2">
      <c r="A315" s="80">
        <v>308</v>
      </c>
      <c r="B315" s="109" t="s">
        <v>1691</v>
      </c>
      <c r="C315" s="82">
        <v>1926</v>
      </c>
      <c r="D315" s="87"/>
      <c r="E315" s="81" t="s">
        <v>1692</v>
      </c>
      <c r="F315" s="81" t="s">
        <v>16</v>
      </c>
      <c r="G315" s="109" t="s">
        <v>1693</v>
      </c>
      <c r="H315" s="97" t="s">
        <v>1686</v>
      </c>
      <c r="I315" s="98">
        <v>42188</v>
      </c>
      <c r="J315" s="85">
        <f>60000-57000</f>
        <v>3000</v>
      </c>
      <c r="K315" s="86">
        <v>2015</v>
      </c>
      <c r="L315" s="80"/>
    </row>
    <row r="316" spans="1:12" ht="25.5" x14ac:dyDescent="0.2">
      <c r="A316" s="80">
        <v>309</v>
      </c>
      <c r="B316" s="109" t="s">
        <v>1694</v>
      </c>
      <c r="C316" s="81"/>
      <c r="D316" s="82">
        <v>1976</v>
      </c>
      <c r="E316" s="81" t="s">
        <v>1695</v>
      </c>
      <c r="F316" s="81" t="s">
        <v>16</v>
      </c>
      <c r="G316" s="109" t="s">
        <v>70</v>
      </c>
      <c r="H316" s="98">
        <v>42181</v>
      </c>
      <c r="I316" s="97" t="s">
        <v>1696</v>
      </c>
      <c r="J316" s="85">
        <v>6000</v>
      </c>
      <c r="K316" s="86">
        <v>2015</v>
      </c>
      <c r="L316" s="80"/>
    </row>
    <row r="317" spans="1:12" ht="25.5" x14ac:dyDescent="0.2">
      <c r="A317" s="80">
        <v>310</v>
      </c>
      <c r="B317" s="109" t="s">
        <v>1697</v>
      </c>
      <c r="C317" s="82">
        <v>1947</v>
      </c>
      <c r="D317" s="87"/>
      <c r="E317" s="81" t="s">
        <v>1698</v>
      </c>
      <c r="F317" s="81" t="s">
        <v>16</v>
      </c>
      <c r="G317" s="109" t="s">
        <v>740</v>
      </c>
      <c r="H317" s="97" t="s">
        <v>1699</v>
      </c>
      <c r="I317" s="97" t="s">
        <v>1665</v>
      </c>
      <c r="J317" s="85">
        <v>6000</v>
      </c>
      <c r="K317" s="86">
        <v>2015</v>
      </c>
      <c r="L317" s="80"/>
    </row>
    <row r="318" spans="1:12" ht="25.5" x14ac:dyDescent="0.2">
      <c r="A318" s="80">
        <v>311</v>
      </c>
      <c r="B318" s="109" t="s">
        <v>1700</v>
      </c>
      <c r="C318" s="81"/>
      <c r="D318" s="82">
        <v>2001</v>
      </c>
      <c r="E318" s="81" t="s">
        <v>1701</v>
      </c>
      <c r="F318" s="81" t="s">
        <v>16</v>
      </c>
      <c r="G318" s="109" t="s">
        <v>1702</v>
      </c>
      <c r="H318" s="97" t="s">
        <v>1699</v>
      </c>
      <c r="I318" s="97" t="s">
        <v>1662</v>
      </c>
      <c r="J318" s="85">
        <v>6000</v>
      </c>
      <c r="K318" s="86">
        <v>2015</v>
      </c>
      <c r="L318" s="80"/>
    </row>
    <row r="319" spans="1:12" x14ac:dyDescent="0.2">
      <c r="A319" s="80">
        <v>312</v>
      </c>
      <c r="B319" s="109" t="s">
        <v>1703</v>
      </c>
      <c r="C319" s="81"/>
      <c r="D319" s="82">
        <v>1971</v>
      </c>
      <c r="E319" s="81" t="s">
        <v>1704</v>
      </c>
      <c r="F319" s="81" t="s">
        <v>16</v>
      </c>
      <c r="G319" s="109" t="s">
        <v>1705</v>
      </c>
      <c r="H319" s="97" t="s">
        <v>1699</v>
      </c>
      <c r="I319" s="97" t="s">
        <v>1674</v>
      </c>
      <c r="J319" s="85">
        <v>6000</v>
      </c>
      <c r="K319" s="86">
        <v>2015</v>
      </c>
      <c r="L319" s="80"/>
    </row>
    <row r="320" spans="1:12" ht="25.5" x14ac:dyDescent="0.2">
      <c r="A320" s="80">
        <v>313</v>
      </c>
      <c r="B320" s="109" t="s">
        <v>1706</v>
      </c>
      <c r="C320" s="81"/>
      <c r="D320" s="82">
        <v>1979</v>
      </c>
      <c r="E320" s="81" t="s">
        <v>1707</v>
      </c>
      <c r="F320" s="81" t="s">
        <v>16</v>
      </c>
      <c r="G320" s="109" t="s">
        <v>1709</v>
      </c>
      <c r="H320" s="98">
        <v>42183</v>
      </c>
      <c r="I320" s="97" t="s">
        <v>1708</v>
      </c>
      <c r="J320" s="85">
        <f>180000-144000</f>
        <v>36000</v>
      </c>
      <c r="K320" s="86">
        <v>2015</v>
      </c>
      <c r="L320" s="80"/>
    </row>
    <row r="321" spans="1:12" ht="25.5" x14ac:dyDescent="0.2">
      <c r="A321" s="80">
        <v>314</v>
      </c>
      <c r="B321" s="109" t="s">
        <v>1710</v>
      </c>
      <c r="C321" s="81"/>
      <c r="D321" s="82">
        <v>1965</v>
      </c>
      <c r="E321" s="81" t="s">
        <v>1711</v>
      </c>
      <c r="F321" s="81" t="s">
        <v>16</v>
      </c>
      <c r="G321" s="109" t="s">
        <v>148</v>
      </c>
      <c r="H321" s="97" t="s">
        <v>1712</v>
      </c>
      <c r="I321" s="97" t="s">
        <v>1662</v>
      </c>
      <c r="J321" s="85">
        <v>6000</v>
      </c>
      <c r="K321" s="86">
        <v>2015</v>
      </c>
      <c r="L321" s="80"/>
    </row>
    <row r="322" spans="1:12" ht="25.5" x14ac:dyDescent="0.2">
      <c r="A322" s="80">
        <v>315</v>
      </c>
      <c r="B322" s="109" t="s">
        <v>1713</v>
      </c>
      <c r="C322" s="82">
        <v>1939</v>
      </c>
      <c r="D322" s="87"/>
      <c r="E322" s="81" t="s">
        <v>1714</v>
      </c>
      <c r="F322" s="81" t="s">
        <v>9</v>
      </c>
      <c r="G322" s="109" t="s">
        <v>1717</v>
      </c>
      <c r="H322" s="97" t="s">
        <v>1715</v>
      </c>
      <c r="I322" s="97" t="s">
        <v>1716</v>
      </c>
      <c r="J322" s="85">
        <f>30000-28500</f>
        <v>1500</v>
      </c>
      <c r="K322" s="86">
        <v>2015</v>
      </c>
      <c r="L322" s="80"/>
    </row>
    <row r="323" spans="1:12" x14ac:dyDescent="0.2">
      <c r="A323" s="80">
        <v>316</v>
      </c>
      <c r="B323" s="109" t="s">
        <v>1718</v>
      </c>
      <c r="C323" s="81"/>
      <c r="D323" s="82">
        <v>1992</v>
      </c>
      <c r="E323" s="81" t="s">
        <v>1719</v>
      </c>
      <c r="F323" s="81" t="s">
        <v>16</v>
      </c>
      <c r="G323" s="109" t="s">
        <v>320</v>
      </c>
      <c r="H323" s="97" t="s">
        <v>1715</v>
      </c>
      <c r="I323" s="97" t="s">
        <v>1615</v>
      </c>
      <c r="J323" s="85">
        <v>6000</v>
      </c>
      <c r="K323" s="86">
        <v>2015</v>
      </c>
      <c r="L323" s="80"/>
    </row>
    <row r="324" spans="1:12" ht="25.5" x14ac:dyDescent="0.2">
      <c r="A324" s="80">
        <v>317</v>
      </c>
      <c r="B324" s="109" t="s">
        <v>1720</v>
      </c>
      <c r="C324" s="82">
        <v>1974</v>
      </c>
      <c r="D324" s="87"/>
      <c r="E324" s="81" t="s">
        <v>1721</v>
      </c>
      <c r="F324" s="81" t="s">
        <v>16</v>
      </c>
      <c r="G324" s="109" t="s">
        <v>33</v>
      </c>
      <c r="H324" s="97" t="s">
        <v>1715</v>
      </c>
      <c r="I324" s="98">
        <v>42191</v>
      </c>
      <c r="J324" s="85">
        <f>60000-48000</f>
        <v>12000</v>
      </c>
      <c r="K324" s="86">
        <v>2015</v>
      </c>
      <c r="L324" s="80"/>
    </row>
    <row r="325" spans="1:12" ht="25.5" x14ac:dyDescent="0.2">
      <c r="A325" s="80">
        <v>318</v>
      </c>
      <c r="B325" s="109" t="s">
        <v>1722</v>
      </c>
      <c r="C325" s="81"/>
      <c r="D325" s="82">
        <v>1963</v>
      </c>
      <c r="E325" s="81" t="s">
        <v>1723</v>
      </c>
      <c r="F325" s="81" t="s">
        <v>16</v>
      </c>
      <c r="G325" s="109" t="s">
        <v>21</v>
      </c>
      <c r="H325" s="97" t="s">
        <v>1715</v>
      </c>
      <c r="I325" s="97" t="s">
        <v>1724</v>
      </c>
      <c r="J325" s="85">
        <v>6000</v>
      </c>
      <c r="K325" s="86">
        <v>2015</v>
      </c>
      <c r="L325" s="80"/>
    </row>
    <row r="326" spans="1:12" ht="25.5" x14ac:dyDescent="0.2">
      <c r="A326" s="80">
        <v>319</v>
      </c>
      <c r="B326" s="109" t="s">
        <v>1725</v>
      </c>
      <c r="C326" s="81"/>
      <c r="D326" s="82">
        <v>1966</v>
      </c>
      <c r="E326" s="81" t="s">
        <v>1726</v>
      </c>
      <c r="F326" s="81" t="s">
        <v>16</v>
      </c>
      <c r="G326" s="109" t="s">
        <v>1705</v>
      </c>
      <c r="H326" s="97" t="s">
        <v>1715</v>
      </c>
      <c r="I326" s="97" t="s">
        <v>1696</v>
      </c>
      <c r="J326" s="85">
        <f>6000</f>
        <v>6000</v>
      </c>
      <c r="K326" s="86">
        <v>2015</v>
      </c>
      <c r="L326" s="80"/>
    </row>
    <row r="327" spans="1:12" ht="25.5" x14ac:dyDescent="0.2">
      <c r="A327" s="80">
        <v>320</v>
      </c>
      <c r="B327" s="109" t="s">
        <v>1727</v>
      </c>
      <c r="C327" s="81"/>
      <c r="D327" s="82">
        <v>1968</v>
      </c>
      <c r="E327" s="81" t="s">
        <v>1728</v>
      </c>
      <c r="F327" s="81" t="s">
        <v>16</v>
      </c>
      <c r="G327" s="109" t="s">
        <v>223</v>
      </c>
      <c r="H327" s="97" t="s">
        <v>1715</v>
      </c>
      <c r="I327" s="97" t="s">
        <v>1665</v>
      </c>
      <c r="J327" s="85">
        <v>1500</v>
      </c>
      <c r="K327" s="86">
        <v>2015</v>
      </c>
      <c r="L327" s="80"/>
    </row>
    <row r="328" spans="1:12" x14ac:dyDescent="0.2">
      <c r="A328" s="80">
        <v>321</v>
      </c>
      <c r="B328" s="109" t="s">
        <v>1729</v>
      </c>
      <c r="C328" s="81"/>
      <c r="D328" s="82">
        <v>1978</v>
      </c>
      <c r="E328" s="81" t="s">
        <v>1730</v>
      </c>
      <c r="F328" s="81" t="s">
        <v>16</v>
      </c>
      <c r="G328" s="109" t="s">
        <v>1732</v>
      </c>
      <c r="H328" s="97" t="s">
        <v>1715</v>
      </c>
      <c r="I328" s="97" t="s">
        <v>1731</v>
      </c>
      <c r="J328" s="85">
        <v>6000</v>
      </c>
      <c r="K328" s="86">
        <v>2015</v>
      </c>
      <c r="L328" s="80"/>
    </row>
    <row r="329" spans="1:12" ht="25.5" x14ac:dyDescent="0.2">
      <c r="A329" s="80">
        <v>322</v>
      </c>
      <c r="B329" s="109" t="s">
        <v>1733</v>
      </c>
      <c r="C329" s="81"/>
      <c r="D329" s="82">
        <v>1958</v>
      </c>
      <c r="E329" s="81" t="s">
        <v>1734</v>
      </c>
      <c r="F329" s="81" t="s">
        <v>16</v>
      </c>
      <c r="G329" s="109" t="s">
        <v>1736</v>
      </c>
      <c r="H329" s="97" t="s">
        <v>1735</v>
      </c>
      <c r="I329" s="97" t="s">
        <v>1674</v>
      </c>
      <c r="J329" s="85">
        <v>12000</v>
      </c>
      <c r="K329" s="86">
        <v>2015</v>
      </c>
      <c r="L329" s="80"/>
    </row>
    <row r="330" spans="1:12" ht="25.5" x14ac:dyDescent="0.2">
      <c r="A330" s="80">
        <v>323</v>
      </c>
      <c r="B330" s="109" t="s">
        <v>1737</v>
      </c>
      <c r="C330" s="81"/>
      <c r="D330" s="82">
        <v>1936</v>
      </c>
      <c r="E330" s="81" t="s">
        <v>1738</v>
      </c>
      <c r="F330" s="81" t="s">
        <v>16</v>
      </c>
      <c r="G330" s="109" t="s">
        <v>459</v>
      </c>
      <c r="H330" s="97" t="s">
        <v>1735</v>
      </c>
      <c r="I330" s="97" t="s">
        <v>1665</v>
      </c>
      <c r="J330" s="85">
        <v>1500</v>
      </c>
      <c r="K330" s="86">
        <v>2015</v>
      </c>
      <c r="L330" s="80"/>
    </row>
    <row r="331" spans="1:12" ht="25.5" x14ac:dyDescent="0.2">
      <c r="A331" s="80">
        <v>324</v>
      </c>
      <c r="B331" s="109" t="s">
        <v>1739</v>
      </c>
      <c r="C331" s="81"/>
      <c r="D331" s="82">
        <v>1990</v>
      </c>
      <c r="E331" s="81" t="s">
        <v>1740</v>
      </c>
      <c r="F331" s="81" t="s">
        <v>16</v>
      </c>
      <c r="G331" s="109" t="s">
        <v>1106</v>
      </c>
      <c r="H331" s="97" t="s">
        <v>1735</v>
      </c>
      <c r="I331" s="97" t="s">
        <v>1708</v>
      </c>
      <c r="J331" s="85">
        <v>6000</v>
      </c>
      <c r="K331" s="86">
        <v>2015</v>
      </c>
      <c r="L331" s="80"/>
    </row>
    <row r="332" spans="1:12" ht="25.5" x14ac:dyDescent="0.2">
      <c r="A332" s="80">
        <v>325</v>
      </c>
      <c r="B332" s="109" t="s">
        <v>1741</v>
      </c>
      <c r="C332" s="81"/>
      <c r="D332" s="82">
        <v>1978</v>
      </c>
      <c r="E332" s="81" t="s">
        <v>1742</v>
      </c>
      <c r="F332" s="81" t="s">
        <v>16</v>
      </c>
      <c r="G332" s="109" t="s">
        <v>1743</v>
      </c>
      <c r="H332" s="97" t="s">
        <v>1735</v>
      </c>
      <c r="I332" s="97" t="s">
        <v>1674</v>
      </c>
      <c r="J332" s="85">
        <v>6000</v>
      </c>
      <c r="K332" s="86">
        <v>2015</v>
      </c>
      <c r="L332" s="80"/>
    </row>
    <row r="333" spans="1:12" x14ac:dyDescent="0.2">
      <c r="A333" s="80">
        <v>326</v>
      </c>
      <c r="B333" s="109" t="s">
        <v>1744</v>
      </c>
      <c r="C333" s="82">
        <v>1946</v>
      </c>
      <c r="D333" s="87"/>
      <c r="E333" s="81" t="s">
        <v>1745</v>
      </c>
      <c r="F333" s="81" t="s">
        <v>16</v>
      </c>
      <c r="G333" s="109" t="s">
        <v>41</v>
      </c>
      <c r="H333" s="98">
        <v>42186</v>
      </c>
      <c r="I333" s="97" t="s">
        <v>1746</v>
      </c>
      <c r="J333" s="85">
        <v>6000</v>
      </c>
      <c r="K333" s="86">
        <v>2015</v>
      </c>
      <c r="L333" s="80"/>
    </row>
    <row r="334" spans="1:12" ht="25.5" x14ac:dyDescent="0.2">
      <c r="A334" s="80">
        <v>327</v>
      </c>
      <c r="B334" s="109" t="s">
        <v>1747</v>
      </c>
      <c r="C334" s="81"/>
      <c r="D334" s="82">
        <v>1950</v>
      </c>
      <c r="E334" s="81" t="s">
        <v>1748</v>
      </c>
      <c r="F334" s="81" t="s">
        <v>16</v>
      </c>
      <c r="G334" s="109" t="s">
        <v>282</v>
      </c>
      <c r="H334" s="98">
        <v>42186</v>
      </c>
      <c r="I334" s="97" t="s">
        <v>1749</v>
      </c>
      <c r="J334" s="85">
        <v>1500</v>
      </c>
      <c r="K334" s="86">
        <v>2015</v>
      </c>
      <c r="L334" s="80"/>
    </row>
    <row r="335" spans="1:12" ht="25.5" x14ac:dyDescent="0.2">
      <c r="A335" s="80">
        <v>328</v>
      </c>
      <c r="B335" s="109" t="s">
        <v>1750</v>
      </c>
      <c r="C335" s="81"/>
      <c r="D335" s="82">
        <v>2008</v>
      </c>
      <c r="E335" s="81" t="s">
        <v>1751</v>
      </c>
      <c r="F335" s="81" t="s">
        <v>16</v>
      </c>
      <c r="G335" s="109" t="s">
        <v>1752</v>
      </c>
      <c r="H335" s="98">
        <v>42186</v>
      </c>
      <c r="I335" s="98">
        <v>42193</v>
      </c>
      <c r="J335" s="85">
        <v>12000</v>
      </c>
      <c r="K335" s="86">
        <v>2015</v>
      </c>
      <c r="L335" s="80"/>
    </row>
    <row r="336" spans="1:12" ht="25.5" x14ac:dyDescent="0.2">
      <c r="A336" s="80">
        <v>329</v>
      </c>
      <c r="B336" s="109" t="s">
        <v>45</v>
      </c>
      <c r="C336" s="81"/>
      <c r="D336" s="82">
        <v>1969</v>
      </c>
      <c r="E336" s="81" t="s">
        <v>1753</v>
      </c>
      <c r="F336" s="81" t="s">
        <v>16</v>
      </c>
      <c r="G336" s="109" t="s">
        <v>1495</v>
      </c>
      <c r="H336" s="97" t="s">
        <v>1652</v>
      </c>
      <c r="I336" s="97" t="s">
        <v>1674</v>
      </c>
      <c r="J336" s="85">
        <f>60000-49955</f>
        <v>10045</v>
      </c>
      <c r="K336" s="86">
        <v>2015</v>
      </c>
      <c r="L336" s="80"/>
    </row>
    <row r="337" spans="1:12" ht="25.5" x14ac:dyDescent="0.2">
      <c r="A337" s="80">
        <v>330</v>
      </c>
      <c r="B337" s="109" t="s">
        <v>443</v>
      </c>
      <c r="C337" s="82">
        <v>1940</v>
      </c>
      <c r="D337" s="87"/>
      <c r="E337" s="81" t="s">
        <v>1754</v>
      </c>
      <c r="F337" s="81" t="s">
        <v>16</v>
      </c>
      <c r="G337" s="109" t="s">
        <v>374</v>
      </c>
      <c r="H337" s="97" t="s">
        <v>1652</v>
      </c>
      <c r="I337" s="97" t="s">
        <v>1731</v>
      </c>
      <c r="J337" s="85">
        <f>1500</f>
        <v>1500</v>
      </c>
      <c r="K337" s="86">
        <v>2015</v>
      </c>
      <c r="L337" s="80"/>
    </row>
    <row r="338" spans="1:12" x14ac:dyDescent="0.2">
      <c r="A338" s="80">
        <v>331</v>
      </c>
      <c r="B338" s="109" t="s">
        <v>1755</v>
      </c>
      <c r="C338" s="82">
        <v>1945</v>
      </c>
      <c r="D338" s="87"/>
      <c r="E338" s="81" t="s">
        <v>1756</v>
      </c>
      <c r="F338" s="81" t="s">
        <v>16</v>
      </c>
      <c r="G338" s="109" t="s">
        <v>320</v>
      </c>
      <c r="H338" s="98">
        <v>42187</v>
      </c>
      <c r="I338" s="97" t="s">
        <v>1615</v>
      </c>
      <c r="J338" s="85">
        <f>6000</f>
        <v>6000</v>
      </c>
      <c r="K338" s="86">
        <v>2015</v>
      </c>
      <c r="L338" s="80"/>
    </row>
    <row r="339" spans="1:12" ht="25.5" x14ac:dyDescent="0.2">
      <c r="A339" s="80">
        <v>332</v>
      </c>
      <c r="B339" s="109" t="s">
        <v>1757</v>
      </c>
      <c r="C339" s="81"/>
      <c r="D339" s="82">
        <v>2000</v>
      </c>
      <c r="E339" s="81" t="s">
        <v>1758</v>
      </c>
      <c r="F339" s="81" t="s">
        <v>16</v>
      </c>
      <c r="G339" s="109" t="s">
        <v>1759</v>
      </c>
      <c r="H339" s="98">
        <v>42187</v>
      </c>
      <c r="I339" s="97" t="s">
        <v>1731</v>
      </c>
      <c r="J339" s="85">
        <v>6000</v>
      </c>
      <c r="K339" s="86">
        <v>2015</v>
      </c>
      <c r="L339" s="80"/>
    </row>
    <row r="340" spans="1:12" ht="25.5" x14ac:dyDescent="0.2">
      <c r="A340" s="80">
        <v>333</v>
      </c>
      <c r="B340" s="109" t="s">
        <v>1760</v>
      </c>
      <c r="C340" s="82">
        <v>1951</v>
      </c>
      <c r="D340" s="87"/>
      <c r="E340" s="81" t="s">
        <v>1761</v>
      </c>
      <c r="F340" s="81" t="s">
        <v>16</v>
      </c>
      <c r="G340" s="109" t="s">
        <v>282</v>
      </c>
      <c r="H340" s="98">
        <v>42187</v>
      </c>
      <c r="I340" s="97" t="s">
        <v>1615</v>
      </c>
      <c r="J340" s="85">
        <f>90000-85500-1383</f>
        <v>3117</v>
      </c>
      <c r="K340" s="86">
        <v>2015</v>
      </c>
      <c r="L340" s="80"/>
    </row>
    <row r="341" spans="1:12" ht="25.5" x14ac:dyDescent="0.2">
      <c r="A341" s="80">
        <v>334</v>
      </c>
      <c r="B341" s="109" t="s">
        <v>1762</v>
      </c>
      <c r="C341" s="82">
        <v>1967</v>
      </c>
      <c r="D341" s="87"/>
      <c r="E341" s="81" t="s">
        <v>1763</v>
      </c>
      <c r="F341" s="81" t="s">
        <v>16</v>
      </c>
      <c r="G341" s="109" t="s">
        <v>1764</v>
      </c>
      <c r="H341" s="97" t="s">
        <v>1674</v>
      </c>
      <c r="I341" s="97" t="s">
        <v>1665</v>
      </c>
      <c r="J341" s="85">
        <v>6000</v>
      </c>
      <c r="K341" s="86">
        <v>2015</v>
      </c>
      <c r="L341" s="80"/>
    </row>
    <row r="342" spans="1:12" ht="25.5" x14ac:dyDescent="0.2">
      <c r="A342" s="80">
        <v>335</v>
      </c>
      <c r="B342" s="109" t="s">
        <v>1765</v>
      </c>
      <c r="C342" s="82">
        <v>1998</v>
      </c>
      <c r="D342" s="87"/>
      <c r="E342" s="81" t="s">
        <v>1766</v>
      </c>
      <c r="F342" s="81" t="s">
        <v>16</v>
      </c>
      <c r="G342" s="109" t="s">
        <v>1767</v>
      </c>
      <c r="H342" s="97" t="s">
        <v>1674</v>
      </c>
      <c r="I342" s="97" t="s">
        <v>1731</v>
      </c>
      <c r="J342" s="85">
        <v>6000</v>
      </c>
      <c r="K342" s="86">
        <v>2015</v>
      </c>
      <c r="L342" s="80"/>
    </row>
    <row r="343" spans="1:12" ht="25.5" x14ac:dyDescent="0.2">
      <c r="A343" s="80">
        <v>336</v>
      </c>
      <c r="B343" s="109" t="s">
        <v>1768</v>
      </c>
      <c r="C343" s="82">
        <v>2006</v>
      </c>
      <c r="D343" s="87"/>
      <c r="E343" s="81" t="s">
        <v>1769</v>
      </c>
      <c r="F343" s="81" t="s">
        <v>16</v>
      </c>
      <c r="G343" s="109" t="s">
        <v>1770</v>
      </c>
      <c r="H343" s="97" t="s">
        <v>1674</v>
      </c>
      <c r="I343" s="97" t="s">
        <v>1656</v>
      </c>
      <c r="J343" s="85">
        <v>3000</v>
      </c>
      <c r="K343" s="86">
        <v>2015</v>
      </c>
      <c r="L343" s="80"/>
    </row>
    <row r="344" spans="1:12" ht="25.5" x14ac:dyDescent="0.2">
      <c r="A344" s="80">
        <v>337</v>
      </c>
      <c r="B344" s="109" t="s">
        <v>1771</v>
      </c>
      <c r="C344" s="81"/>
      <c r="D344" s="82">
        <v>1935</v>
      </c>
      <c r="E344" s="81" t="s">
        <v>1772</v>
      </c>
      <c r="F344" s="81" t="s">
        <v>16</v>
      </c>
      <c r="G344" s="109" t="s">
        <v>223</v>
      </c>
      <c r="H344" s="97" t="s">
        <v>1674</v>
      </c>
      <c r="I344" s="97" t="s">
        <v>1716</v>
      </c>
      <c r="J344" s="85">
        <v>1500</v>
      </c>
      <c r="K344" s="86">
        <v>2015</v>
      </c>
      <c r="L344" s="80"/>
    </row>
    <row r="345" spans="1:12" ht="25.5" x14ac:dyDescent="0.2">
      <c r="A345" s="80">
        <v>338</v>
      </c>
      <c r="B345" s="109" t="s">
        <v>1773</v>
      </c>
      <c r="C345" s="81"/>
      <c r="D345" s="82">
        <v>1967</v>
      </c>
      <c r="E345" s="81" t="s">
        <v>1774</v>
      </c>
      <c r="F345" s="81" t="s">
        <v>16</v>
      </c>
      <c r="G345" s="109" t="s">
        <v>1775</v>
      </c>
      <c r="H345" s="97" t="s">
        <v>1674</v>
      </c>
      <c r="I345" s="97" t="s">
        <v>1656</v>
      </c>
      <c r="J345" s="85">
        <v>1500</v>
      </c>
      <c r="K345" s="86">
        <v>2015</v>
      </c>
      <c r="L345" s="80"/>
    </row>
    <row r="346" spans="1:12" ht="25.5" x14ac:dyDescent="0.2">
      <c r="A346" s="80">
        <v>339</v>
      </c>
      <c r="B346" s="109" t="s">
        <v>1776</v>
      </c>
      <c r="C346" s="81"/>
      <c r="D346" s="82">
        <v>1964</v>
      </c>
      <c r="E346" s="81" t="s">
        <v>1777</v>
      </c>
      <c r="F346" s="81" t="s">
        <v>16</v>
      </c>
      <c r="G346" s="109" t="s">
        <v>1600</v>
      </c>
      <c r="H346" s="97" t="s">
        <v>1746</v>
      </c>
      <c r="I346" s="97" t="s">
        <v>1724</v>
      </c>
      <c r="J346" s="85">
        <v>6000</v>
      </c>
      <c r="K346" s="86">
        <v>2015</v>
      </c>
      <c r="L346" s="80"/>
    </row>
    <row r="347" spans="1:12" ht="25.5" x14ac:dyDescent="0.2">
      <c r="A347" s="80">
        <v>340</v>
      </c>
      <c r="B347" s="109" t="s">
        <v>1778</v>
      </c>
      <c r="C347" s="81"/>
      <c r="D347" s="82">
        <v>2002</v>
      </c>
      <c r="E347" s="81" t="s">
        <v>1779</v>
      </c>
      <c r="F347" s="81" t="s">
        <v>16</v>
      </c>
      <c r="G347" s="109" t="s">
        <v>1780</v>
      </c>
      <c r="H347" s="97" t="s">
        <v>1746</v>
      </c>
      <c r="I347" s="98">
        <v>42195</v>
      </c>
      <c r="J347" s="85">
        <v>12000</v>
      </c>
      <c r="K347" s="86">
        <v>2015</v>
      </c>
      <c r="L347" s="80"/>
    </row>
    <row r="348" spans="1:12" x14ac:dyDescent="0.2">
      <c r="A348" s="80">
        <v>341</v>
      </c>
      <c r="B348" s="109" t="s">
        <v>1781</v>
      </c>
      <c r="C348" s="81"/>
      <c r="D348" s="82">
        <v>1960</v>
      </c>
      <c r="E348" s="81" t="s">
        <v>1782</v>
      </c>
      <c r="F348" s="81" t="s">
        <v>16</v>
      </c>
      <c r="G348" s="109" t="s">
        <v>97</v>
      </c>
      <c r="H348" s="98">
        <v>42191</v>
      </c>
      <c r="I348" s="97" t="s">
        <v>1696</v>
      </c>
      <c r="J348" s="85">
        <v>6000</v>
      </c>
      <c r="K348" s="86">
        <v>2015</v>
      </c>
      <c r="L348" s="80"/>
    </row>
    <row r="349" spans="1:12" ht="25.5" x14ac:dyDescent="0.2">
      <c r="A349" s="80">
        <v>342</v>
      </c>
      <c r="B349" s="109" t="s">
        <v>1783</v>
      </c>
      <c r="C349" s="82">
        <v>1949</v>
      </c>
      <c r="D349" s="87"/>
      <c r="E349" s="81" t="s">
        <v>1784</v>
      </c>
      <c r="F349" s="81" t="s">
        <v>16</v>
      </c>
      <c r="G349" s="109" t="s">
        <v>1304</v>
      </c>
      <c r="H349" s="98">
        <v>42191</v>
      </c>
      <c r="I349" s="97" t="s">
        <v>1785</v>
      </c>
      <c r="J349" s="85">
        <v>1500</v>
      </c>
      <c r="K349" s="86">
        <v>2015</v>
      </c>
      <c r="L349" s="80"/>
    </row>
    <row r="350" spans="1:12" x14ac:dyDescent="0.2">
      <c r="A350" s="80">
        <v>343</v>
      </c>
      <c r="B350" s="109" t="s">
        <v>1786</v>
      </c>
      <c r="C350" s="82">
        <v>1937</v>
      </c>
      <c r="D350" s="87"/>
      <c r="E350" s="81" t="s">
        <v>1787</v>
      </c>
      <c r="F350" s="81" t="s">
        <v>16</v>
      </c>
      <c r="G350" s="109" t="s">
        <v>88</v>
      </c>
      <c r="H350" s="98">
        <v>42191</v>
      </c>
      <c r="I350" s="97" t="s">
        <v>1731</v>
      </c>
      <c r="J350" s="85">
        <v>6000</v>
      </c>
      <c r="K350" s="86">
        <v>2015</v>
      </c>
      <c r="L350" s="80"/>
    </row>
    <row r="351" spans="1:12" ht="25.5" x14ac:dyDescent="0.2">
      <c r="A351" s="80">
        <v>344</v>
      </c>
      <c r="B351" s="109" t="s">
        <v>1788</v>
      </c>
      <c r="C351" s="82">
        <v>2005</v>
      </c>
      <c r="D351" s="87"/>
      <c r="E351" s="81" t="s">
        <v>1789</v>
      </c>
      <c r="F351" s="81" t="s">
        <v>16</v>
      </c>
      <c r="G351" s="109" t="s">
        <v>1790</v>
      </c>
      <c r="H351" s="98">
        <v>42191</v>
      </c>
      <c r="I351" s="97" t="s">
        <v>1724</v>
      </c>
      <c r="J351" s="85">
        <v>6000</v>
      </c>
      <c r="K351" s="86">
        <v>2015</v>
      </c>
      <c r="L351" s="80"/>
    </row>
    <row r="352" spans="1:12" ht="25.5" x14ac:dyDescent="0.2">
      <c r="A352" s="80">
        <v>345</v>
      </c>
      <c r="B352" s="109" t="s">
        <v>1791</v>
      </c>
      <c r="C352" s="81"/>
      <c r="D352" s="82">
        <v>1990</v>
      </c>
      <c r="E352" s="81" t="s">
        <v>1792</v>
      </c>
      <c r="F352" s="81" t="s">
        <v>16</v>
      </c>
      <c r="G352" s="109" t="s">
        <v>1182</v>
      </c>
      <c r="H352" s="98">
        <v>42191</v>
      </c>
      <c r="I352" s="97" t="s">
        <v>1681</v>
      </c>
      <c r="J352" s="85">
        <v>6000</v>
      </c>
      <c r="K352" s="86">
        <v>2015</v>
      </c>
      <c r="L352" s="80"/>
    </row>
    <row r="353" spans="1:12" ht="25.5" x14ac:dyDescent="0.2">
      <c r="A353" s="80">
        <v>346</v>
      </c>
      <c r="B353" s="109" t="s">
        <v>1793</v>
      </c>
      <c r="C353" s="82">
        <v>1983</v>
      </c>
      <c r="D353" s="87"/>
      <c r="E353" s="81" t="s">
        <v>1794</v>
      </c>
      <c r="F353" s="81" t="s">
        <v>16</v>
      </c>
      <c r="G353" s="109" t="s">
        <v>1795</v>
      </c>
      <c r="H353" s="98">
        <v>42191</v>
      </c>
      <c r="I353" s="97" t="s">
        <v>1696</v>
      </c>
      <c r="J353" s="85">
        <v>6000</v>
      </c>
      <c r="K353" s="86">
        <v>2015</v>
      </c>
      <c r="L353" s="80"/>
    </row>
    <row r="354" spans="1:12" ht="25.5" x14ac:dyDescent="0.2">
      <c r="A354" s="80">
        <v>347</v>
      </c>
      <c r="B354" s="109" t="s">
        <v>1796</v>
      </c>
      <c r="C354" s="81"/>
      <c r="D354" s="82">
        <v>1964</v>
      </c>
      <c r="E354" s="81" t="s">
        <v>1262</v>
      </c>
      <c r="F354" s="81" t="s">
        <v>16</v>
      </c>
      <c r="G354" s="109" t="s">
        <v>70</v>
      </c>
      <c r="H354" s="98">
        <v>42191</v>
      </c>
      <c r="I354" s="97" t="s">
        <v>1696</v>
      </c>
      <c r="J354" s="85">
        <v>6000</v>
      </c>
      <c r="K354" s="86">
        <v>2015</v>
      </c>
      <c r="L354" s="80"/>
    </row>
    <row r="355" spans="1:12" x14ac:dyDescent="0.2">
      <c r="A355" s="80">
        <v>348</v>
      </c>
      <c r="B355" s="109" t="s">
        <v>1797</v>
      </c>
      <c r="C355" s="82">
        <v>1997</v>
      </c>
      <c r="D355" s="87"/>
      <c r="E355" s="81" t="s">
        <v>1798</v>
      </c>
      <c r="F355" s="81" t="s">
        <v>16</v>
      </c>
      <c r="G355" s="109" t="s">
        <v>1799</v>
      </c>
      <c r="H355" s="98">
        <v>42191</v>
      </c>
      <c r="I355" s="97" t="s">
        <v>1696</v>
      </c>
      <c r="J355" s="85">
        <v>6000</v>
      </c>
      <c r="K355" s="86">
        <v>2015</v>
      </c>
      <c r="L355" s="80"/>
    </row>
    <row r="356" spans="1:12" ht="25.5" x14ac:dyDescent="0.2">
      <c r="A356" s="80">
        <v>349</v>
      </c>
      <c r="B356" s="109" t="s">
        <v>1800</v>
      </c>
      <c r="C356" s="81"/>
      <c r="D356" s="82">
        <v>1959</v>
      </c>
      <c r="E356" s="81" t="s">
        <v>1801</v>
      </c>
      <c r="F356" s="81" t="s">
        <v>16</v>
      </c>
      <c r="G356" s="109" t="s">
        <v>1442</v>
      </c>
      <c r="H356" s="98">
        <v>42192</v>
      </c>
      <c r="I356" s="97" t="s">
        <v>1724</v>
      </c>
      <c r="J356" s="85">
        <v>6000</v>
      </c>
      <c r="K356" s="86">
        <v>2015</v>
      </c>
      <c r="L356" s="80"/>
    </row>
    <row r="357" spans="1:12" ht="25.5" x14ac:dyDescent="0.2">
      <c r="A357" s="80">
        <v>350</v>
      </c>
      <c r="B357" s="109" t="s">
        <v>1802</v>
      </c>
      <c r="C357" s="82">
        <v>1965</v>
      </c>
      <c r="D357" s="87"/>
      <c r="E357" s="81" t="s">
        <v>1803</v>
      </c>
      <c r="F357" s="81" t="s">
        <v>16</v>
      </c>
      <c r="G357" s="109" t="s">
        <v>1805</v>
      </c>
      <c r="H357" s="98">
        <v>42192</v>
      </c>
      <c r="I357" s="97" t="s">
        <v>1804</v>
      </c>
      <c r="J357" s="85">
        <f>240000-192000</f>
        <v>48000</v>
      </c>
      <c r="K357" s="86">
        <v>2015</v>
      </c>
      <c r="L357" s="80"/>
    </row>
    <row r="358" spans="1:12" ht="25.5" x14ac:dyDescent="0.2">
      <c r="A358" s="80">
        <v>351</v>
      </c>
      <c r="B358" s="109" t="s">
        <v>1806</v>
      </c>
      <c r="C358" s="82">
        <v>2005</v>
      </c>
      <c r="D358" s="87"/>
      <c r="E358" s="81" t="s">
        <v>1807</v>
      </c>
      <c r="F358" s="81" t="s">
        <v>16</v>
      </c>
      <c r="G358" s="109" t="s">
        <v>1808</v>
      </c>
      <c r="H358" s="98">
        <v>42192</v>
      </c>
      <c r="I358" s="98">
        <v>42197</v>
      </c>
      <c r="J358" s="85">
        <v>6000</v>
      </c>
      <c r="K358" s="86">
        <v>2015</v>
      </c>
      <c r="L358" s="80"/>
    </row>
    <row r="359" spans="1:12" ht="25.5" x14ac:dyDescent="0.2">
      <c r="A359" s="80">
        <v>352</v>
      </c>
      <c r="B359" s="109" t="s">
        <v>1809</v>
      </c>
      <c r="C359" s="82">
        <v>1955</v>
      </c>
      <c r="D359" s="87"/>
      <c r="E359" s="81" t="s">
        <v>1810</v>
      </c>
      <c r="F359" s="81" t="s">
        <v>16</v>
      </c>
      <c r="G359" s="109" t="s">
        <v>1812</v>
      </c>
      <c r="H359" s="98">
        <v>42193</v>
      </c>
      <c r="I359" s="97" t="s">
        <v>1811</v>
      </c>
      <c r="J359" s="85">
        <v>1500</v>
      </c>
      <c r="K359" s="86">
        <v>2015</v>
      </c>
      <c r="L359" s="80"/>
    </row>
    <row r="360" spans="1:12" ht="25.5" x14ac:dyDescent="0.2">
      <c r="A360" s="80">
        <v>353</v>
      </c>
      <c r="B360" s="109" t="s">
        <v>1813</v>
      </c>
      <c r="C360" s="82">
        <v>2003</v>
      </c>
      <c r="D360" s="87"/>
      <c r="E360" s="81" t="s">
        <v>1814</v>
      </c>
      <c r="F360" s="81" t="s">
        <v>16</v>
      </c>
      <c r="G360" s="109" t="s">
        <v>1815</v>
      </c>
      <c r="H360" s="98">
        <v>42193</v>
      </c>
      <c r="I360" s="97" t="s">
        <v>1696</v>
      </c>
      <c r="J360" s="85">
        <v>6000</v>
      </c>
      <c r="K360" s="86">
        <v>2015</v>
      </c>
      <c r="L360" s="80"/>
    </row>
    <row r="361" spans="1:12" ht="25.5" x14ac:dyDescent="0.2">
      <c r="A361" s="80">
        <v>354</v>
      </c>
      <c r="B361" s="109" t="s">
        <v>1816</v>
      </c>
      <c r="C361" s="81"/>
      <c r="D361" s="82">
        <v>1992</v>
      </c>
      <c r="E361" s="81" t="s">
        <v>1817</v>
      </c>
      <c r="F361" s="81" t="s">
        <v>16</v>
      </c>
      <c r="G361" s="109" t="s">
        <v>21</v>
      </c>
      <c r="H361" s="98">
        <v>42193</v>
      </c>
      <c r="I361" s="97" t="s">
        <v>1696</v>
      </c>
      <c r="J361" s="85">
        <v>6000</v>
      </c>
      <c r="K361" s="86">
        <v>2015</v>
      </c>
      <c r="L361" s="80"/>
    </row>
    <row r="362" spans="1:12" ht="25.5" x14ac:dyDescent="0.2">
      <c r="A362" s="80">
        <v>355</v>
      </c>
      <c r="B362" s="109" t="s">
        <v>1818</v>
      </c>
      <c r="C362" s="82">
        <v>1967</v>
      </c>
      <c r="D362" s="87"/>
      <c r="E362" s="81" t="s">
        <v>1819</v>
      </c>
      <c r="F362" s="81" t="s">
        <v>16</v>
      </c>
      <c r="G362" s="109" t="s">
        <v>33</v>
      </c>
      <c r="H362" s="98">
        <v>42193</v>
      </c>
      <c r="I362" s="97" t="s">
        <v>1749</v>
      </c>
      <c r="J362" s="85">
        <v>6000</v>
      </c>
      <c r="K362" s="86">
        <v>2015</v>
      </c>
      <c r="L362" s="80"/>
    </row>
    <row r="363" spans="1:12" ht="25.5" x14ac:dyDescent="0.2">
      <c r="A363" s="80">
        <v>356</v>
      </c>
      <c r="B363" s="109" t="s">
        <v>1820</v>
      </c>
      <c r="C363" s="82">
        <v>1941</v>
      </c>
      <c r="D363" s="87"/>
      <c r="E363" s="81" t="s">
        <v>1821</v>
      </c>
      <c r="F363" s="81" t="s">
        <v>16</v>
      </c>
      <c r="G363" s="109" t="s">
        <v>352</v>
      </c>
      <c r="H363" s="98">
        <v>42194</v>
      </c>
      <c r="I363" s="97" t="s">
        <v>1731</v>
      </c>
      <c r="J363" s="85">
        <v>6000</v>
      </c>
      <c r="K363" s="86">
        <v>2015</v>
      </c>
      <c r="L363" s="80"/>
    </row>
    <row r="364" spans="1:12" ht="25.5" x14ac:dyDescent="0.2">
      <c r="A364" s="80">
        <v>357</v>
      </c>
      <c r="B364" s="109" t="s">
        <v>1822</v>
      </c>
      <c r="C364" s="82"/>
      <c r="D364" s="87">
        <v>1993</v>
      </c>
      <c r="E364" s="81" t="s">
        <v>1823</v>
      </c>
      <c r="F364" s="81" t="s">
        <v>16</v>
      </c>
      <c r="G364" s="109" t="s">
        <v>458</v>
      </c>
      <c r="H364" s="98">
        <v>42193</v>
      </c>
      <c r="I364" s="97" t="s">
        <v>1696</v>
      </c>
      <c r="J364" s="85">
        <v>6000</v>
      </c>
      <c r="K364" s="86">
        <v>2015</v>
      </c>
      <c r="L364" s="80"/>
    </row>
    <row r="365" spans="1:12" ht="25.5" x14ac:dyDescent="0.2">
      <c r="A365" s="80">
        <v>358</v>
      </c>
      <c r="B365" s="109" t="s">
        <v>1191</v>
      </c>
      <c r="C365" s="82" t="s">
        <v>2449</v>
      </c>
      <c r="D365" s="87" t="s">
        <v>2484</v>
      </c>
      <c r="E365" s="81" t="s">
        <v>1192</v>
      </c>
      <c r="F365" s="81" t="s">
        <v>16</v>
      </c>
      <c r="G365" s="109" t="s">
        <v>177</v>
      </c>
      <c r="H365" s="98" t="s">
        <v>2523</v>
      </c>
      <c r="I365" s="97" t="s">
        <v>2530</v>
      </c>
      <c r="J365" s="85">
        <v>6505</v>
      </c>
      <c r="K365" s="86">
        <v>2017</v>
      </c>
      <c r="L365" s="80"/>
    </row>
    <row r="366" spans="1:12" x14ac:dyDescent="0.2">
      <c r="A366" s="80">
        <v>359</v>
      </c>
      <c r="B366" s="112" t="s">
        <v>1174</v>
      </c>
      <c r="C366" s="100" t="s">
        <v>2449</v>
      </c>
      <c r="D366" s="100" t="s">
        <v>2454</v>
      </c>
      <c r="E366" s="99" t="s">
        <v>1175</v>
      </c>
      <c r="F366" s="99" t="s">
        <v>16</v>
      </c>
      <c r="G366" s="110" t="s">
        <v>320</v>
      </c>
      <c r="H366" s="99" t="s">
        <v>2524</v>
      </c>
      <c r="I366" s="99" t="s">
        <v>2530</v>
      </c>
      <c r="J366" s="102">
        <v>5600</v>
      </c>
      <c r="K366" s="86">
        <v>2017</v>
      </c>
      <c r="L366" s="80"/>
    </row>
    <row r="367" spans="1:12" ht="25.5" x14ac:dyDescent="0.2">
      <c r="A367" s="80">
        <v>360</v>
      </c>
      <c r="B367" s="112" t="s">
        <v>1099</v>
      </c>
      <c r="C367" s="100" t="s">
        <v>2499</v>
      </c>
      <c r="D367" s="100"/>
      <c r="E367" s="99" t="s">
        <v>1100</v>
      </c>
      <c r="F367" s="99" t="s">
        <v>16</v>
      </c>
      <c r="G367" s="110" t="s">
        <v>147</v>
      </c>
      <c r="H367" s="99" t="s">
        <v>2524</v>
      </c>
      <c r="I367" s="99" t="s">
        <v>2528</v>
      </c>
      <c r="J367" s="102">
        <v>23443</v>
      </c>
      <c r="K367" s="86">
        <v>2017</v>
      </c>
      <c r="L367" s="80"/>
    </row>
    <row r="368" spans="1:12" ht="25.5" x14ac:dyDescent="0.2">
      <c r="A368" s="80">
        <v>361</v>
      </c>
      <c r="B368" s="112" t="s">
        <v>1009</v>
      </c>
      <c r="C368" s="100" t="s">
        <v>2461</v>
      </c>
      <c r="D368" s="100"/>
      <c r="E368" s="99" t="s">
        <v>1010</v>
      </c>
      <c r="F368" s="99" t="s">
        <v>16</v>
      </c>
      <c r="G368" s="110" t="s">
        <v>1011</v>
      </c>
      <c r="H368" s="99" t="s">
        <v>2525</v>
      </c>
      <c r="I368" s="99" t="s">
        <v>2530</v>
      </c>
      <c r="J368" s="102">
        <v>3270</v>
      </c>
      <c r="K368" s="86">
        <v>2017</v>
      </c>
      <c r="L368" s="80"/>
    </row>
    <row r="369" spans="1:12" ht="25.5" x14ac:dyDescent="0.2">
      <c r="A369" s="80">
        <v>362</v>
      </c>
      <c r="B369" s="112" t="s">
        <v>511</v>
      </c>
      <c r="C369" s="100" t="s">
        <v>2449</v>
      </c>
      <c r="D369" s="100" t="s">
        <v>2471</v>
      </c>
      <c r="E369" s="99" t="s">
        <v>1135</v>
      </c>
      <c r="F369" s="99" t="s">
        <v>16</v>
      </c>
      <c r="G369" s="110" t="s">
        <v>984</v>
      </c>
      <c r="H369" s="99" t="s">
        <v>2526</v>
      </c>
      <c r="I369" s="99" t="s">
        <v>2529</v>
      </c>
      <c r="J369" s="102">
        <v>2408</v>
      </c>
      <c r="K369" s="86">
        <v>2017</v>
      </c>
      <c r="L369" s="80"/>
    </row>
    <row r="370" spans="1:12" ht="25.5" x14ac:dyDescent="0.2">
      <c r="A370" s="80">
        <v>363</v>
      </c>
      <c r="B370" s="112" t="s">
        <v>792</v>
      </c>
      <c r="C370" s="100" t="s">
        <v>2521</v>
      </c>
      <c r="D370" s="100"/>
      <c r="E370" s="99" t="s">
        <v>1095</v>
      </c>
      <c r="F370" s="99" t="s">
        <v>16</v>
      </c>
      <c r="G370" s="110" t="s">
        <v>1096</v>
      </c>
      <c r="H370" s="99" t="s">
        <v>2527</v>
      </c>
      <c r="I370" s="99" t="s">
        <v>2533</v>
      </c>
      <c r="J370" s="102">
        <v>22475</v>
      </c>
      <c r="K370" s="86">
        <v>2017</v>
      </c>
      <c r="L370" s="80"/>
    </row>
    <row r="371" spans="1:12" x14ac:dyDescent="0.2">
      <c r="A371" s="80">
        <v>364</v>
      </c>
      <c r="B371" s="112" t="s">
        <v>1264</v>
      </c>
      <c r="C371" s="100" t="s">
        <v>2449</v>
      </c>
      <c r="D371" s="100" t="s">
        <v>2474</v>
      </c>
      <c r="E371" s="99" t="s">
        <v>1265</v>
      </c>
      <c r="F371" s="99" t="s">
        <v>16</v>
      </c>
      <c r="G371" s="110" t="s">
        <v>177</v>
      </c>
      <c r="H371" s="99" t="s">
        <v>2527</v>
      </c>
      <c r="I371" s="99" t="s">
        <v>2535</v>
      </c>
      <c r="J371" s="102">
        <v>32107</v>
      </c>
      <c r="K371" s="86">
        <v>2017</v>
      </c>
      <c r="L371" s="80"/>
    </row>
    <row r="372" spans="1:12" ht="25.5" x14ac:dyDescent="0.2">
      <c r="A372" s="80">
        <v>365</v>
      </c>
      <c r="B372" s="112" t="s">
        <v>1107</v>
      </c>
      <c r="C372" s="100" t="s">
        <v>2481</v>
      </c>
      <c r="D372" s="100"/>
      <c r="E372" s="99" t="s">
        <v>1108</v>
      </c>
      <c r="F372" s="99" t="s">
        <v>16</v>
      </c>
      <c r="G372" s="110" t="s">
        <v>1109</v>
      </c>
      <c r="H372" s="99" t="s">
        <v>2528</v>
      </c>
      <c r="I372" s="99" t="s">
        <v>2536</v>
      </c>
      <c r="J372" s="102">
        <v>32107</v>
      </c>
      <c r="K372" s="86">
        <v>2017</v>
      </c>
      <c r="L372" s="80"/>
    </row>
    <row r="373" spans="1:12" x14ac:dyDescent="0.2">
      <c r="A373" s="80">
        <v>366</v>
      </c>
      <c r="B373" s="112" t="s">
        <v>473</v>
      </c>
      <c r="C373" s="100" t="s">
        <v>2449</v>
      </c>
      <c r="D373" s="100" t="s">
        <v>2474</v>
      </c>
      <c r="E373" s="99" t="s">
        <v>1173</v>
      </c>
      <c r="F373" s="99" t="s">
        <v>16</v>
      </c>
      <c r="G373" s="110" t="s">
        <v>97</v>
      </c>
      <c r="H373" s="99" t="s">
        <v>2529</v>
      </c>
      <c r="I373" s="99" t="s">
        <v>2540</v>
      </c>
      <c r="J373" s="102">
        <v>5160</v>
      </c>
      <c r="K373" s="86">
        <v>2017</v>
      </c>
      <c r="L373" s="80"/>
    </row>
    <row r="374" spans="1:12" ht="25.5" x14ac:dyDescent="0.2">
      <c r="A374" s="80">
        <v>367</v>
      </c>
      <c r="B374" s="112" t="s">
        <v>1064</v>
      </c>
      <c r="C374" s="100" t="s">
        <v>2454</v>
      </c>
      <c r="D374" s="100"/>
      <c r="E374" s="99" t="s">
        <v>1065</v>
      </c>
      <c r="F374" s="99" t="s">
        <v>16</v>
      </c>
      <c r="G374" s="110" t="s">
        <v>67</v>
      </c>
      <c r="H374" s="99" t="s">
        <v>2530</v>
      </c>
      <c r="I374" s="99" t="s">
        <v>2539</v>
      </c>
      <c r="J374" s="102">
        <v>8829</v>
      </c>
      <c r="K374" s="86">
        <v>2017</v>
      </c>
      <c r="L374" s="80"/>
    </row>
    <row r="375" spans="1:12" ht="25.5" x14ac:dyDescent="0.2">
      <c r="A375" s="80">
        <v>368</v>
      </c>
      <c r="B375" s="112" t="s">
        <v>776</v>
      </c>
      <c r="C375" s="100" t="s">
        <v>2478</v>
      </c>
      <c r="D375" s="100"/>
      <c r="E375" s="99" t="s">
        <v>1022</v>
      </c>
      <c r="F375" s="99" t="s">
        <v>16</v>
      </c>
      <c r="G375" s="110" t="s">
        <v>1023</v>
      </c>
      <c r="H375" s="99" t="s">
        <v>2531</v>
      </c>
      <c r="I375" s="99" t="s">
        <v>2536</v>
      </c>
      <c r="J375" s="102">
        <v>5075</v>
      </c>
      <c r="K375" s="86">
        <v>2017</v>
      </c>
      <c r="L375" s="80"/>
    </row>
    <row r="376" spans="1:12" ht="25.5" x14ac:dyDescent="0.2">
      <c r="A376" s="80">
        <v>369</v>
      </c>
      <c r="B376" s="112" t="s">
        <v>1042</v>
      </c>
      <c r="C376" s="100" t="s">
        <v>2497</v>
      </c>
      <c r="D376" s="100"/>
      <c r="E376" s="99" t="s">
        <v>1043</v>
      </c>
      <c r="F376" s="99" t="s">
        <v>1044</v>
      </c>
      <c r="G376" s="110" t="s">
        <v>1045</v>
      </c>
      <c r="H376" s="99" t="s">
        <v>2532</v>
      </c>
      <c r="I376" s="99" t="s">
        <v>2533</v>
      </c>
      <c r="J376" s="102">
        <v>6421</v>
      </c>
      <c r="K376" s="86">
        <v>2017</v>
      </c>
      <c r="L376" s="80"/>
    </row>
    <row r="377" spans="1:12" ht="25.5" x14ac:dyDescent="0.2">
      <c r="A377" s="80">
        <v>370</v>
      </c>
      <c r="B377" s="112" t="s">
        <v>1240</v>
      </c>
      <c r="C377" s="100" t="s">
        <v>2449</v>
      </c>
      <c r="D377" s="100" t="s">
        <v>2491</v>
      </c>
      <c r="E377" s="99" t="s">
        <v>1241</v>
      </c>
      <c r="F377" s="99" t="s">
        <v>16</v>
      </c>
      <c r="G377" s="110" t="s">
        <v>374</v>
      </c>
      <c r="H377" s="99" t="s">
        <v>2532</v>
      </c>
      <c r="I377" s="99" t="s">
        <v>2535</v>
      </c>
      <c r="J377" s="102">
        <v>12843</v>
      </c>
      <c r="K377" s="86">
        <v>2017</v>
      </c>
      <c r="L377" s="80"/>
    </row>
    <row r="378" spans="1:12" ht="25.5" x14ac:dyDescent="0.2">
      <c r="A378" s="80">
        <v>371</v>
      </c>
      <c r="B378" s="112" t="s">
        <v>1171</v>
      </c>
      <c r="C378" s="100" t="s">
        <v>2449</v>
      </c>
      <c r="D378" s="100" t="s">
        <v>2506</v>
      </c>
      <c r="E378" s="99" t="s">
        <v>1172</v>
      </c>
      <c r="F378" s="99" t="s">
        <v>16</v>
      </c>
      <c r="G378" s="110" t="s">
        <v>177</v>
      </c>
      <c r="H378" s="99" t="s">
        <v>2532</v>
      </c>
      <c r="I378" s="99" t="s">
        <v>2540</v>
      </c>
      <c r="J378" s="102">
        <v>5128</v>
      </c>
      <c r="K378" s="86">
        <v>2017</v>
      </c>
      <c r="L378" s="80"/>
    </row>
    <row r="379" spans="1:12" ht="25.5" x14ac:dyDescent="0.2">
      <c r="A379" s="80">
        <v>372</v>
      </c>
      <c r="B379" s="112" t="s">
        <v>868</v>
      </c>
      <c r="C379" s="100" t="s">
        <v>2449</v>
      </c>
      <c r="D379" s="100" t="s">
        <v>2454</v>
      </c>
      <c r="E379" s="99" t="s">
        <v>1170</v>
      </c>
      <c r="F379" s="99" t="s">
        <v>16</v>
      </c>
      <c r="G379" s="110" t="s">
        <v>419</v>
      </c>
      <c r="H379" s="99" t="s">
        <v>2533</v>
      </c>
      <c r="I379" s="99" t="s">
        <v>2540</v>
      </c>
      <c r="J379" s="102">
        <v>5118</v>
      </c>
      <c r="K379" s="86">
        <v>2017</v>
      </c>
      <c r="L379" s="80"/>
    </row>
    <row r="380" spans="1:12" ht="25.5" x14ac:dyDescent="0.2">
      <c r="A380" s="80">
        <v>373</v>
      </c>
      <c r="B380" s="112" t="s">
        <v>1012</v>
      </c>
      <c r="C380" s="100" t="s">
        <v>2492</v>
      </c>
      <c r="D380" s="100"/>
      <c r="E380" s="99" t="s">
        <v>1013</v>
      </c>
      <c r="F380" s="99" t="s">
        <v>16</v>
      </c>
      <c r="G380" s="110" t="s">
        <v>1014</v>
      </c>
      <c r="H380" s="99" t="s">
        <v>2533</v>
      </c>
      <c r="I380" s="99" t="s">
        <v>2538</v>
      </c>
      <c r="J380" s="102">
        <v>3282</v>
      </c>
      <c r="K380" s="86">
        <v>2017</v>
      </c>
      <c r="L380" s="80"/>
    </row>
    <row r="381" spans="1:12" ht="25.5" x14ac:dyDescent="0.2">
      <c r="A381" s="80">
        <v>374</v>
      </c>
      <c r="B381" s="112" t="s">
        <v>1031</v>
      </c>
      <c r="C381" s="100" t="s">
        <v>2451</v>
      </c>
      <c r="D381" s="100"/>
      <c r="E381" s="99" t="s">
        <v>1032</v>
      </c>
      <c r="F381" s="99" t="s">
        <v>16</v>
      </c>
      <c r="G381" s="110" t="s">
        <v>1033</v>
      </c>
      <c r="H381" s="99" t="s">
        <v>2534</v>
      </c>
      <c r="I381" s="99" t="s">
        <v>2535</v>
      </c>
      <c r="J381" s="102">
        <v>6400</v>
      </c>
      <c r="K381" s="86">
        <v>2017</v>
      </c>
      <c r="L381" s="80"/>
    </row>
    <row r="382" spans="1:12" ht="38.25" x14ac:dyDescent="0.2">
      <c r="A382" s="80">
        <v>375</v>
      </c>
      <c r="B382" s="112" t="s">
        <v>1274</v>
      </c>
      <c r="C382" s="100" t="s">
        <v>2449</v>
      </c>
      <c r="D382" s="100" t="s">
        <v>2465</v>
      </c>
      <c r="E382" s="99" t="s">
        <v>1275</v>
      </c>
      <c r="F382" s="99" t="s">
        <v>16</v>
      </c>
      <c r="G382" s="110" t="s">
        <v>1276</v>
      </c>
      <c r="H382" s="99" t="s">
        <v>2535</v>
      </c>
      <c r="I382" s="99" t="s">
        <v>2541</v>
      </c>
      <c r="J382" s="102">
        <v>35318</v>
      </c>
      <c r="K382" s="86">
        <v>2017</v>
      </c>
      <c r="L382" s="80"/>
    </row>
    <row r="383" spans="1:12" ht="25.5" x14ac:dyDescent="0.2">
      <c r="A383" s="80">
        <v>376</v>
      </c>
      <c r="B383" s="112" t="s">
        <v>510</v>
      </c>
      <c r="C383" s="100" t="s">
        <v>2449</v>
      </c>
      <c r="D383" s="100" t="s">
        <v>2450</v>
      </c>
      <c r="E383" s="99" t="s">
        <v>633</v>
      </c>
      <c r="F383" s="99" t="s">
        <v>16</v>
      </c>
      <c r="G383" s="110" t="s">
        <v>988</v>
      </c>
      <c r="H383" s="99" t="s">
        <v>2535</v>
      </c>
      <c r="I383" s="99" t="s">
        <v>2727</v>
      </c>
      <c r="J383" s="102">
        <v>32000</v>
      </c>
      <c r="K383" s="86">
        <v>2017</v>
      </c>
      <c r="L383" s="80"/>
    </row>
    <row r="384" spans="1:12" ht="25.5" x14ac:dyDescent="0.2">
      <c r="A384" s="80">
        <v>377</v>
      </c>
      <c r="B384" s="112" t="s">
        <v>1167</v>
      </c>
      <c r="C384" s="100" t="s">
        <v>2449</v>
      </c>
      <c r="D384" s="100" t="s">
        <v>2513</v>
      </c>
      <c r="E384" s="99" t="s">
        <v>1168</v>
      </c>
      <c r="F384" s="99" t="s">
        <v>109</v>
      </c>
      <c r="G384" s="110" t="s">
        <v>1169</v>
      </c>
      <c r="H384" s="99" t="s">
        <v>2536</v>
      </c>
      <c r="I384" s="99" t="s">
        <v>2728</v>
      </c>
      <c r="J384" s="102">
        <v>5053</v>
      </c>
      <c r="K384" s="86">
        <v>2017</v>
      </c>
      <c r="L384" s="80"/>
    </row>
    <row r="385" spans="1:12" ht="25.5" x14ac:dyDescent="0.2">
      <c r="A385" s="80">
        <v>378</v>
      </c>
      <c r="B385" s="112" t="s">
        <v>1176</v>
      </c>
      <c r="C385" s="100" t="s">
        <v>2449</v>
      </c>
      <c r="D385" s="100" t="s">
        <v>2491</v>
      </c>
      <c r="E385" s="99" t="s">
        <v>1177</v>
      </c>
      <c r="F385" s="99" t="s">
        <v>16</v>
      </c>
      <c r="G385" s="110" t="s">
        <v>182</v>
      </c>
      <c r="H385" s="99" t="s">
        <v>2536</v>
      </c>
      <c r="I385" s="99" t="s">
        <v>2540</v>
      </c>
      <c r="J385" s="102">
        <v>5619</v>
      </c>
      <c r="K385" s="86">
        <v>2017</v>
      </c>
      <c r="L385" s="80"/>
    </row>
    <row r="386" spans="1:12" ht="25.5" x14ac:dyDescent="0.2">
      <c r="A386" s="80">
        <v>379</v>
      </c>
      <c r="B386" s="112" t="s">
        <v>1085</v>
      </c>
      <c r="C386" s="100" t="s">
        <v>2459</v>
      </c>
      <c r="D386" s="100"/>
      <c r="E386" s="99" t="s">
        <v>1086</v>
      </c>
      <c r="F386" s="99" t="s">
        <v>16</v>
      </c>
      <c r="G386" s="110" t="s">
        <v>1087</v>
      </c>
      <c r="H386" s="99" t="s">
        <v>2536</v>
      </c>
      <c r="I386" s="99" t="s">
        <v>2729</v>
      </c>
      <c r="J386" s="102">
        <v>16053</v>
      </c>
      <c r="K386" s="86">
        <v>2017</v>
      </c>
      <c r="L386" s="80"/>
    </row>
    <row r="387" spans="1:12" ht="25.5" x14ac:dyDescent="0.2">
      <c r="A387" s="80">
        <v>380</v>
      </c>
      <c r="B387" s="112" t="s">
        <v>538</v>
      </c>
      <c r="C387" s="100" t="s">
        <v>2449</v>
      </c>
      <c r="D387" s="100" t="s">
        <v>2465</v>
      </c>
      <c r="E387" s="99" t="s">
        <v>1148</v>
      </c>
      <c r="F387" s="99" t="s">
        <v>16</v>
      </c>
      <c r="G387" s="110" t="s">
        <v>1149</v>
      </c>
      <c r="H387" s="99" t="s">
        <v>2537</v>
      </c>
      <c r="I387" s="99" t="s">
        <v>2538</v>
      </c>
      <c r="J387" s="102">
        <v>3210</v>
      </c>
      <c r="K387" s="86">
        <v>2017</v>
      </c>
      <c r="L387" s="80"/>
    </row>
    <row r="388" spans="1:12" ht="25.5" x14ac:dyDescent="0.2">
      <c r="A388" s="80">
        <v>381</v>
      </c>
      <c r="B388" s="112" t="s">
        <v>1024</v>
      </c>
      <c r="C388" s="100" t="s">
        <v>2469</v>
      </c>
      <c r="D388" s="100"/>
      <c r="E388" s="99" t="s">
        <v>1025</v>
      </c>
      <c r="F388" s="99" t="s">
        <v>16</v>
      </c>
      <c r="G388" s="110" t="s">
        <v>1026</v>
      </c>
      <c r="H388" s="99" t="s">
        <v>2538</v>
      </c>
      <c r="I388" s="99" t="s">
        <v>2730</v>
      </c>
      <c r="J388" s="102">
        <v>5096</v>
      </c>
      <c r="K388" s="86">
        <v>2017</v>
      </c>
      <c r="L388" s="80"/>
    </row>
    <row r="389" spans="1:12" x14ac:dyDescent="0.2">
      <c r="A389" s="80">
        <v>382</v>
      </c>
      <c r="B389" s="112" t="s">
        <v>1072</v>
      </c>
      <c r="C389" s="100" t="s">
        <v>2465</v>
      </c>
      <c r="D389" s="100"/>
      <c r="E389" s="99" t="s">
        <v>1073</v>
      </c>
      <c r="F389" s="99" t="s">
        <v>16</v>
      </c>
      <c r="G389" s="110" t="s">
        <v>88</v>
      </c>
      <c r="H389" s="99" t="s">
        <v>2538</v>
      </c>
      <c r="I389" s="99" t="s">
        <v>2544</v>
      </c>
      <c r="J389" s="102">
        <v>10400</v>
      </c>
      <c r="K389" s="86">
        <v>2017</v>
      </c>
      <c r="L389" s="80"/>
    </row>
    <row r="390" spans="1:12" ht="25.5" x14ac:dyDescent="0.2">
      <c r="A390" s="80">
        <v>383</v>
      </c>
      <c r="B390" s="112" t="s">
        <v>483</v>
      </c>
      <c r="C390" s="100" t="s">
        <v>2449</v>
      </c>
      <c r="D390" s="100" t="s">
        <v>2514</v>
      </c>
      <c r="E390" s="99" t="s">
        <v>1263</v>
      </c>
      <c r="F390" s="99" t="s">
        <v>16</v>
      </c>
      <c r="G390" s="110" t="s">
        <v>1222</v>
      </c>
      <c r="H390" s="99" t="s">
        <v>2539</v>
      </c>
      <c r="I390" s="99" t="s">
        <v>2543</v>
      </c>
      <c r="J390" s="102">
        <v>32001</v>
      </c>
      <c r="K390" s="86">
        <v>2017</v>
      </c>
      <c r="L390" s="80"/>
    </row>
    <row r="391" spans="1:12" ht="25.5" x14ac:dyDescent="0.2">
      <c r="A391" s="80">
        <v>384</v>
      </c>
      <c r="B391" s="112" t="s">
        <v>491</v>
      </c>
      <c r="C391" s="100" t="s">
        <v>2449</v>
      </c>
      <c r="D391" s="100" t="s">
        <v>2502</v>
      </c>
      <c r="E391" s="99" t="s">
        <v>1255</v>
      </c>
      <c r="F391" s="99" t="s">
        <v>16</v>
      </c>
      <c r="G391" s="110" t="s">
        <v>754</v>
      </c>
      <c r="H391" s="99" t="s">
        <v>2539</v>
      </c>
      <c r="I391" s="99" t="s">
        <v>2731</v>
      </c>
      <c r="J391" s="102">
        <v>25685</v>
      </c>
      <c r="K391" s="86">
        <v>2017</v>
      </c>
      <c r="L391" s="80"/>
    </row>
    <row r="392" spans="1:12" x14ac:dyDescent="0.2">
      <c r="A392" s="80">
        <v>385</v>
      </c>
      <c r="B392" s="112" t="s">
        <v>1210</v>
      </c>
      <c r="C392" s="100" t="s">
        <v>2449</v>
      </c>
      <c r="D392" s="100" t="s">
        <v>2455</v>
      </c>
      <c r="E392" s="99" t="s">
        <v>1211</v>
      </c>
      <c r="F392" s="99" t="s">
        <v>16</v>
      </c>
      <c r="G392" s="110" t="s">
        <v>88</v>
      </c>
      <c r="H392" s="99" t="s">
        <v>2540</v>
      </c>
      <c r="I392" s="99" t="s">
        <v>2732</v>
      </c>
      <c r="J392" s="102">
        <v>8801</v>
      </c>
      <c r="K392" s="86">
        <v>2017</v>
      </c>
      <c r="L392" s="80"/>
    </row>
    <row r="393" spans="1:12" ht="25.5" x14ac:dyDescent="0.2">
      <c r="A393" s="80">
        <v>386</v>
      </c>
      <c r="B393" s="112" t="s">
        <v>1146</v>
      </c>
      <c r="C393" s="100" t="s">
        <v>2449</v>
      </c>
      <c r="D393" s="100" t="s">
        <v>2500</v>
      </c>
      <c r="E393" s="99" t="s">
        <v>1147</v>
      </c>
      <c r="F393" s="99" t="s">
        <v>16</v>
      </c>
      <c r="G393" s="110" t="s">
        <v>1039</v>
      </c>
      <c r="H393" s="99" t="s">
        <v>2540</v>
      </c>
      <c r="I393" s="99" t="s">
        <v>2733</v>
      </c>
      <c r="J393" s="102">
        <v>3210</v>
      </c>
      <c r="K393" s="86">
        <v>2017</v>
      </c>
      <c r="L393" s="80"/>
    </row>
    <row r="394" spans="1:12" ht="25.5" x14ac:dyDescent="0.2">
      <c r="A394" s="80">
        <v>387</v>
      </c>
      <c r="B394" s="112" t="s">
        <v>1058</v>
      </c>
      <c r="C394" s="100" t="s">
        <v>2454</v>
      </c>
      <c r="D394" s="100"/>
      <c r="E394" s="99" t="s">
        <v>1059</v>
      </c>
      <c r="F394" s="99" t="s">
        <v>16</v>
      </c>
      <c r="G394" s="110" t="s">
        <v>1060</v>
      </c>
      <c r="H394" s="99" t="s">
        <v>2540</v>
      </c>
      <c r="I394" s="99" t="s">
        <v>2545</v>
      </c>
      <c r="J394" s="102">
        <v>8027</v>
      </c>
      <c r="K394" s="86">
        <v>2017</v>
      </c>
      <c r="L394" s="80"/>
    </row>
    <row r="395" spans="1:12" x14ac:dyDescent="0.2">
      <c r="A395" s="80">
        <v>388</v>
      </c>
      <c r="B395" s="112" t="s">
        <v>1233</v>
      </c>
      <c r="C395" s="100" t="s">
        <v>2449</v>
      </c>
      <c r="D395" s="100" t="s">
        <v>2511</v>
      </c>
      <c r="E395" s="99" t="s">
        <v>1234</v>
      </c>
      <c r="F395" s="99" t="s">
        <v>680</v>
      </c>
      <c r="G395" s="110" t="s">
        <v>88</v>
      </c>
      <c r="H395" s="99" t="s">
        <v>2540</v>
      </c>
      <c r="I395" s="99" t="s">
        <v>2541</v>
      </c>
      <c r="J395" s="102">
        <v>12843</v>
      </c>
      <c r="K395" s="86">
        <v>2017</v>
      </c>
      <c r="L395" s="80"/>
    </row>
    <row r="396" spans="1:12" ht="25.5" x14ac:dyDescent="0.2">
      <c r="A396" s="80">
        <v>389</v>
      </c>
      <c r="B396" s="112" t="s">
        <v>1006</v>
      </c>
      <c r="C396" s="100" t="s">
        <v>2478</v>
      </c>
      <c r="D396" s="100"/>
      <c r="E396" s="99" t="s">
        <v>1007</v>
      </c>
      <c r="F396" s="99" t="s">
        <v>16</v>
      </c>
      <c r="G396" s="110" t="s">
        <v>1008</v>
      </c>
      <c r="H396" s="99" t="s">
        <v>2540</v>
      </c>
      <c r="I396" s="99" t="s">
        <v>2541</v>
      </c>
      <c r="J396" s="102">
        <v>3247</v>
      </c>
      <c r="K396" s="86">
        <v>2017</v>
      </c>
      <c r="L396" s="80"/>
    </row>
    <row r="397" spans="1:12" ht="25.5" x14ac:dyDescent="0.2">
      <c r="A397" s="80">
        <v>390</v>
      </c>
      <c r="B397" s="112" t="s">
        <v>1061</v>
      </c>
      <c r="C397" s="100" t="s">
        <v>2457</v>
      </c>
      <c r="D397" s="100"/>
      <c r="E397" s="99" t="s">
        <v>1062</v>
      </c>
      <c r="F397" s="99" t="s">
        <v>16</v>
      </c>
      <c r="G397" s="110" t="s">
        <v>1063</v>
      </c>
      <c r="H397" s="99" t="s">
        <v>2541</v>
      </c>
      <c r="I397" s="99" t="s">
        <v>2734</v>
      </c>
      <c r="J397" s="102">
        <v>8800</v>
      </c>
      <c r="K397" s="86">
        <v>2017</v>
      </c>
      <c r="L397" s="80"/>
    </row>
    <row r="398" spans="1:12" x14ac:dyDescent="0.2">
      <c r="A398" s="80">
        <v>391</v>
      </c>
      <c r="B398" s="112" t="s">
        <v>1068</v>
      </c>
      <c r="C398" s="100" t="s">
        <v>2480</v>
      </c>
      <c r="D398" s="100"/>
      <c r="E398" s="99" t="s">
        <v>1069</v>
      </c>
      <c r="F398" s="99" t="s">
        <v>51</v>
      </c>
      <c r="G398" s="110" t="s">
        <v>27</v>
      </c>
      <c r="H398" s="99" t="s">
        <v>2542</v>
      </c>
      <c r="I398" s="99" t="s">
        <v>2544</v>
      </c>
      <c r="J398" s="102">
        <v>9600</v>
      </c>
      <c r="K398" s="86">
        <v>2017</v>
      </c>
      <c r="L398" s="80"/>
    </row>
    <row r="399" spans="1:12" ht="25.5" x14ac:dyDescent="0.2">
      <c r="A399" s="80">
        <v>392</v>
      </c>
      <c r="B399" s="112" t="s">
        <v>1017</v>
      </c>
      <c r="C399" s="100" t="s">
        <v>2490</v>
      </c>
      <c r="D399" s="100"/>
      <c r="E399" s="99" t="s">
        <v>1018</v>
      </c>
      <c r="F399" s="99" t="s">
        <v>16</v>
      </c>
      <c r="G399" s="110" t="s">
        <v>374</v>
      </c>
      <c r="H399" s="99" t="s">
        <v>2543</v>
      </c>
      <c r="I399" s="99" t="s">
        <v>2548</v>
      </c>
      <c r="J399" s="102">
        <v>4000</v>
      </c>
      <c r="K399" s="86">
        <v>2017</v>
      </c>
      <c r="L399" s="80"/>
    </row>
    <row r="400" spans="1:12" ht="25.5" x14ac:dyDescent="0.2">
      <c r="A400" s="80">
        <v>393</v>
      </c>
      <c r="B400" s="112" t="s">
        <v>1136</v>
      </c>
      <c r="C400" s="100" t="s">
        <v>2449</v>
      </c>
      <c r="D400" s="100" t="s">
        <v>2502</v>
      </c>
      <c r="E400" s="99" t="s">
        <v>1138</v>
      </c>
      <c r="F400" s="99" t="s">
        <v>16</v>
      </c>
      <c r="G400" s="110" t="s">
        <v>292</v>
      </c>
      <c r="H400" s="99" t="s">
        <v>2543</v>
      </c>
      <c r="I400" s="99" t="s">
        <v>2545</v>
      </c>
      <c r="J400" s="102">
        <v>2408</v>
      </c>
      <c r="K400" s="86">
        <v>2017</v>
      </c>
      <c r="L400" s="80"/>
    </row>
    <row r="401" spans="1:12" ht="25.5" x14ac:dyDescent="0.2">
      <c r="A401" s="80">
        <v>394</v>
      </c>
      <c r="B401" s="112" t="s">
        <v>1133</v>
      </c>
      <c r="C401" s="100" t="s">
        <v>2449</v>
      </c>
      <c r="D401" s="100" t="s">
        <v>2465</v>
      </c>
      <c r="E401" s="99" t="s">
        <v>1134</v>
      </c>
      <c r="F401" s="99" t="s">
        <v>16</v>
      </c>
      <c r="G401" s="110" t="s">
        <v>374</v>
      </c>
      <c r="H401" s="99" t="s">
        <v>2544</v>
      </c>
      <c r="I401" s="99" t="s">
        <v>2732</v>
      </c>
      <c r="J401" s="102">
        <v>2400</v>
      </c>
      <c r="K401" s="86">
        <v>2017</v>
      </c>
      <c r="L401" s="80"/>
    </row>
    <row r="402" spans="1:12" ht="25.5" x14ac:dyDescent="0.2">
      <c r="A402" s="80">
        <v>395</v>
      </c>
      <c r="B402" s="112" t="s">
        <v>489</v>
      </c>
      <c r="C402" s="100" t="s">
        <v>2449</v>
      </c>
      <c r="D402" s="100" t="s">
        <v>2480</v>
      </c>
      <c r="E402" s="99" t="s">
        <v>1143</v>
      </c>
      <c r="F402" s="99" t="s">
        <v>16</v>
      </c>
      <c r="G402" s="110" t="s">
        <v>88</v>
      </c>
      <c r="H402" s="99" t="s">
        <v>2545</v>
      </c>
      <c r="I402" s="99" t="s">
        <v>2732</v>
      </c>
      <c r="J402" s="102">
        <v>3200</v>
      </c>
      <c r="K402" s="86">
        <v>2017</v>
      </c>
      <c r="L402" s="80"/>
    </row>
    <row r="403" spans="1:12" ht="25.5" x14ac:dyDescent="0.2">
      <c r="A403" s="80">
        <v>396</v>
      </c>
      <c r="B403" s="112" t="s">
        <v>1070</v>
      </c>
      <c r="C403" s="100" t="s">
        <v>2497</v>
      </c>
      <c r="D403" s="100"/>
      <c r="E403" s="99" t="s">
        <v>1071</v>
      </c>
      <c r="F403" s="99" t="s">
        <v>16</v>
      </c>
      <c r="G403" s="110" t="s">
        <v>989</v>
      </c>
      <c r="H403" s="99" t="s">
        <v>2545</v>
      </c>
      <c r="I403" s="99" t="s">
        <v>2735</v>
      </c>
      <c r="J403" s="102">
        <v>9600</v>
      </c>
      <c r="K403" s="86">
        <v>2017</v>
      </c>
      <c r="L403" s="80"/>
    </row>
    <row r="404" spans="1:12" ht="25.5" x14ac:dyDescent="0.2">
      <c r="A404" s="80">
        <v>397</v>
      </c>
      <c r="B404" s="112" t="s">
        <v>530</v>
      </c>
      <c r="C404" s="100" t="s">
        <v>2451</v>
      </c>
      <c r="D404" s="100"/>
      <c r="E404" s="99" t="s">
        <v>992</v>
      </c>
      <c r="F404" s="99" t="s">
        <v>16</v>
      </c>
      <c r="G404" s="110" t="s">
        <v>244</v>
      </c>
      <c r="H404" s="99" t="s">
        <v>2545</v>
      </c>
      <c r="I404" s="99" t="s">
        <v>2735</v>
      </c>
      <c r="J404" s="102">
        <v>2400</v>
      </c>
      <c r="K404" s="86">
        <v>2017</v>
      </c>
      <c r="L404" s="80"/>
    </row>
    <row r="405" spans="1:12" ht="25.5" x14ac:dyDescent="0.2">
      <c r="A405" s="80">
        <v>398</v>
      </c>
      <c r="B405" s="112" t="s">
        <v>1114</v>
      </c>
      <c r="C405" s="100" t="s">
        <v>2516</v>
      </c>
      <c r="D405" s="100"/>
      <c r="E405" s="99" t="s">
        <v>1115</v>
      </c>
      <c r="F405" s="99" t="s">
        <v>16</v>
      </c>
      <c r="G405" s="110" t="s">
        <v>1089</v>
      </c>
      <c r="H405" s="99" t="s">
        <v>2546</v>
      </c>
      <c r="I405" s="99" t="s">
        <v>2554</v>
      </c>
      <c r="J405" s="102">
        <v>44950</v>
      </c>
      <c r="K405" s="86">
        <v>2017</v>
      </c>
      <c r="L405" s="80"/>
    </row>
    <row r="406" spans="1:12" ht="25.5" x14ac:dyDescent="0.2">
      <c r="A406" s="80">
        <v>399</v>
      </c>
      <c r="B406" s="112" t="s">
        <v>1237</v>
      </c>
      <c r="C406" s="100" t="s">
        <v>2449</v>
      </c>
      <c r="D406" s="100" t="s">
        <v>2468</v>
      </c>
      <c r="E406" s="99" t="s">
        <v>1238</v>
      </c>
      <c r="F406" s="99" t="s">
        <v>678</v>
      </c>
      <c r="G406" s="110" t="s">
        <v>1239</v>
      </c>
      <c r="H406" s="99" t="s">
        <v>2547</v>
      </c>
      <c r="I406" s="99" t="s">
        <v>2550</v>
      </c>
      <c r="J406" s="102">
        <v>12843</v>
      </c>
      <c r="K406" s="86">
        <v>2017</v>
      </c>
      <c r="L406" s="80"/>
    </row>
    <row r="407" spans="1:12" ht="25.5" x14ac:dyDescent="0.2">
      <c r="A407" s="80">
        <v>400</v>
      </c>
      <c r="B407" s="112" t="s">
        <v>1130</v>
      </c>
      <c r="C407" s="100" t="s">
        <v>2449</v>
      </c>
      <c r="D407" s="100" t="s">
        <v>2450</v>
      </c>
      <c r="E407" s="99" t="s">
        <v>1131</v>
      </c>
      <c r="F407" s="99" t="s">
        <v>16</v>
      </c>
      <c r="G407" s="110" t="s">
        <v>1132</v>
      </c>
      <c r="H407" s="99" t="s">
        <v>2548</v>
      </c>
      <c r="I407" s="99" t="s">
        <v>2549</v>
      </c>
      <c r="J407" s="102">
        <v>2399</v>
      </c>
      <c r="K407" s="86">
        <v>2017</v>
      </c>
      <c r="L407" s="80"/>
    </row>
    <row r="408" spans="1:12" x14ac:dyDescent="0.2">
      <c r="A408" s="80">
        <v>401</v>
      </c>
      <c r="B408" s="112" t="s">
        <v>1112</v>
      </c>
      <c r="C408" s="100" t="s">
        <v>2495</v>
      </c>
      <c r="D408" s="100"/>
      <c r="E408" s="99" t="s">
        <v>1113</v>
      </c>
      <c r="F408" s="99" t="s">
        <v>16</v>
      </c>
      <c r="G408" s="110" t="s">
        <v>153</v>
      </c>
      <c r="H408" s="99" t="s">
        <v>2549</v>
      </c>
      <c r="I408" s="99" t="s">
        <v>2555</v>
      </c>
      <c r="J408" s="102">
        <v>38400</v>
      </c>
      <c r="K408" s="86">
        <v>2017</v>
      </c>
      <c r="L408" s="80"/>
    </row>
    <row r="409" spans="1:12" ht="25.5" x14ac:dyDescent="0.2">
      <c r="A409" s="80">
        <v>402</v>
      </c>
      <c r="B409" s="112" t="s">
        <v>1074</v>
      </c>
      <c r="C409" s="100" t="s">
        <v>2455</v>
      </c>
      <c r="D409" s="100"/>
      <c r="E409" s="99" t="s">
        <v>1075</v>
      </c>
      <c r="F409" s="99" t="s">
        <v>16</v>
      </c>
      <c r="G409" s="110" t="s">
        <v>21</v>
      </c>
      <c r="H409" s="99" t="s">
        <v>2550</v>
      </c>
      <c r="I409" s="99" t="s">
        <v>2557</v>
      </c>
      <c r="J409" s="102">
        <v>10435</v>
      </c>
      <c r="K409" s="86">
        <v>2017</v>
      </c>
      <c r="L409" s="80"/>
    </row>
    <row r="410" spans="1:12" ht="25.5" x14ac:dyDescent="0.2">
      <c r="A410" s="80">
        <v>403</v>
      </c>
      <c r="B410" s="112" t="s">
        <v>1151</v>
      </c>
      <c r="C410" s="100" t="s">
        <v>2449</v>
      </c>
      <c r="D410" s="100" t="s">
        <v>2462</v>
      </c>
      <c r="E410" s="99" t="s">
        <v>1152</v>
      </c>
      <c r="F410" s="99" t="s">
        <v>16</v>
      </c>
      <c r="G410" s="110" t="s">
        <v>1106</v>
      </c>
      <c r="H410" s="99" t="s">
        <v>2550</v>
      </c>
      <c r="I410" s="99" t="s">
        <v>2552</v>
      </c>
      <c r="J410" s="102">
        <v>3259</v>
      </c>
      <c r="K410" s="86">
        <v>2017</v>
      </c>
      <c r="L410" s="80"/>
    </row>
    <row r="411" spans="1:12" ht="25.5" x14ac:dyDescent="0.2">
      <c r="A411" s="80">
        <v>404</v>
      </c>
      <c r="B411" s="112" t="s">
        <v>1027</v>
      </c>
      <c r="C411" s="100" t="s">
        <v>2450</v>
      </c>
      <c r="D411" s="100"/>
      <c r="E411" s="99" t="s">
        <v>1028</v>
      </c>
      <c r="F411" s="99" t="s">
        <v>16</v>
      </c>
      <c r="G411" s="110" t="s">
        <v>752</v>
      </c>
      <c r="H411" s="99" t="s">
        <v>2551</v>
      </c>
      <c r="I411" s="99" t="s">
        <v>2554</v>
      </c>
      <c r="J411" s="102">
        <v>5619</v>
      </c>
      <c r="K411" s="86">
        <v>2017</v>
      </c>
      <c r="L411" s="80"/>
    </row>
    <row r="412" spans="1:12" ht="25.5" x14ac:dyDescent="0.2">
      <c r="A412" s="80">
        <v>405</v>
      </c>
      <c r="B412" s="112" t="s">
        <v>1184</v>
      </c>
      <c r="C412" s="100" t="s">
        <v>2449</v>
      </c>
      <c r="D412" s="100" t="s">
        <v>2463</v>
      </c>
      <c r="E412" s="99" t="s">
        <v>1185</v>
      </c>
      <c r="F412" s="99" t="s">
        <v>16</v>
      </c>
      <c r="G412" s="110" t="s">
        <v>1186</v>
      </c>
      <c r="H412" s="99" t="s">
        <v>2551</v>
      </c>
      <c r="I412" s="99" t="s">
        <v>2557</v>
      </c>
      <c r="J412" s="102">
        <v>35318</v>
      </c>
      <c r="K412" s="86">
        <v>2017</v>
      </c>
      <c r="L412" s="80"/>
    </row>
    <row r="413" spans="1:12" ht="25.5" x14ac:dyDescent="0.2">
      <c r="A413" s="80">
        <v>406</v>
      </c>
      <c r="B413" s="112" t="s">
        <v>1178</v>
      </c>
      <c r="C413" s="100" t="s">
        <v>2449</v>
      </c>
      <c r="D413" s="100" t="s">
        <v>2450</v>
      </c>
      <c r="E413" s="99" t="s">
        <v>1179</v>
      </c>
      <c r="F413" s="99" t="s">
        <v>16</v>
      </c>
      <c r="G413" s="110" t="s">
        <v>458</v>
      </c>
      <c r="H413" s="99" t="s">
        <v>2551</v>
      </c>
      <c r="I413" s="99" t="s">
        <v>2554</v>
      </c>
      <c r="J413" s="102">
        <v>5619</v>
      </c>
      <c r="K413" s="86">
        <v>2017</v>
      </c>
      <c r="L413" s="80"/>
    </row>
    <row r="414" spans="1:12" ht="25.5" x14ac:dyDescent="0.2">
      <c r="A414" s="80">
        <v>407</v>
      </c>
      <c r="B414" s="112" t="s">
        <v>479</v>
      </c>
      <c r="C414" s="100" t="s">
        <v>2474</v>
      </c>
      <c r="D414" s="100"/>
      <c r="E414" s="99" t="s">
        <v>1097</v>
      </c>
      <c r="F414" s="99" t="s">
        <v>16</v>
      </c>
      <c r="G414" s="110" t="s">
        <v>1039</v>
      </c>
      <c r="H414" s="99" t="s">
        <v>2551</v>
      </c>
      <c r="I414" s="99" t="s">
        <v>2554</v>
      </c>
      <c r="J414" s="102">
        <v>22475</v>
      </c>
      <c r="K414" s="86">
        <v>2017</v>
      </c>
      <c r="L414" s="80"/>
    </row>
    <row r="415" spans="1:12" ht="25.5" x14ac:dyDescent="0.2">
      <c r="A415" s="80">
        <v>408</v>
      </c>
      <c r="B415" s="112" t="s">
        <v>1155</v>
      </c>
      <c r="C415" s="100" t="s">
        <v>2449</v>
      </c>
      <c r="D415" s="100" t="s">
        <v>2515</v>
      </c>
      <c r="E415" s="99" t="s">
        <v>1156</v>
      </c>
      <c r="F415" s="99" t="s">
        <v>16</v>
      </c>
      <c r="G415" s="110" t="s">
        <v>1157</v>
      </c>
      <c r="H415" s="99" t="s">
        <v>2551</v>
      </c>
      <c r="I415" s="99" t="s">
        <v>2554</v>
      </c>
      <c r="J415" s="102">
        <v>3282</v>
      </c>
      <c r="K415" s="86">
        <v>2017</v>
      </c>
      <c r="L415" s="80"/>
    </row>
    <row r="416" spans="1:12" ht="25.5" x14ac:dyDescent="0.2">
      <c r="A416" s="80">
        <v>409</v>
      </c>
      <c r="B416" s="112" t="s">
        <v>1121</v>
      </c>
      <c r="C416" s="100" t="s">
        <v>2449</v>
      </c>
      <c r="D416" s="100" t="s">
        <v>2515</v>
      </c>
      <c r="E416" s="99" t="s">
        <v>1122</v>
      </c>
      <c r="F416" s="99" t="s">
        <v>16</v>
      </c>
      <c r="G416" s="110" t="s">
        <v>1123</v>
      </c>
      <c r="H416" s="99" t="s">
        <v>2552</v>
      </c>
      <c r="I416" s="99" t="s">
        <v>2736</v>
      </c>
      <c r="J416" s="102">
        <v>1605</v>
      </c>
      <c r="K416" s="86">
        <v>2017</v>
      </c>
      <c r="L416" s="80"/>
    </row>
    <row r="417" spans="1:12" ht="25.5" x14ac:dyDescent="0.2">
      <c r="A417" s="80">
        <v>410</v>
      </c>
      <c r="B417" s="112" t="s">
        <v>1235</v>
      </c>
      <c r="C417" s="100" t="s">
        <v>2449</v>
      </c>
      <c r="D417" s="100" t="s">
        <v>2475</v>
      </c>
      <c r="E417" s="99" t="s">
        <v>1236</v>
      </c>
      <c r="F417" s="99" t="s">
        <v>16</v>
      </c>
      <c r="G417" s="110" t="s">
        <v>1026</v>
      </c>
      <c r="H417" s="99" t="s">
        <v>2553</v>
      </c>
      <c r="I417" s="99" t="s">
        <v>2554</v>
      </c>
      <c r="J417" s="102">
        <v>12843</v>
      </c>
      <c r="K417" s="86">
        <v>2017</v>
      </c>
      <c r="L417" s="80"/>
    </row>
    <row r="418" spans="1:12" ht="25.5" x14ac:dyDescent="0.2">
      <c r="A418" s="80">
        <v>411</v>
      </c>
      <c r="B418" s="112" t="s">
        <v>1216</v>
      </c>
      <c r="C418" s="100" t="s">
        <v>2449</v>
      </c>
      <c r="D418" s="100" t="s">
        <v>2500</v>
      </c>
      <c r="E418" s="99" t="s">
        <v>1217</v>
      </c>
      <c r="F418" s="99" t="s">
        <v>1218</v>
      </c>
      <c r="G418" s="110" t="s">
        <v>1150</v>
      </c>
      <c r="H418" s="99" t="s">
        <v>2554</v>
      </c>
      <c r="I418" s="99" t="s">
        <v>2555</v>
      </c>
      <c r="J418" s="102">
        <v>9600</v>
      </c>
      <c r="K418" s="86">
        <v>2017</v>
      </c>
      <c r="L418" s="80"/>
    </row>
    <row r="419" spans="1:12" x14ac:dyDescent="0.2">
      <c r="A419" s="80">
        <v>412</v>
      </c>
      <c r="B419" s="112" t="s">
        <v>1158</v>
      </c>
      <c r="C419" s="100" t="s">
        <v>2449</v>
      </c>
      <c r="D419" s="100" t="s">
        <v>2463</v>
      </c>
      <c r="E419" s="99" t="s">
        <v>1159</v>
      </c>
      <c r="F419" s="99" t="s">
        <v>16</v>
      </c>
      <c r="G419" s="110" t="s">
        <v>88</v>
      </c>
      <c r="H419" s="99" t="s">
        <v>2555</v>
      </c>
      <c r="I419" s="99" t="s">
        <v>2558</v>
      </c>
      <c r="J419" s="102">
        <v>4013</v>
      </c>
      <c r="K419" s="86">
        <v>2017</v>
      </c>
      <c r="L419" s="80"/>
    </row>
    <row r="420" spans="1:12" ht="25.5" x14ac:dyDescent="0.2">
      <c r="A420" s="80">
        <v>413</v>
      </c>
      <c r="B420" s="112" t="s">
        <v>993</v>
      </c>
      <c r="C420" s="100" t="s">
        <v>2505</v>
      </c>
      <c r="D420" s="100"/>
      <c r="E420" s="99" t="s">
        <v>994</v>
      </c>
      <c r="F420" s="99" t="s">
        <v>16</v>
      </c>
      <c r="G420" s="110" t="s">
        <v>995</v>
      </c>
      <c r="H420" s="99" t="s">
        <v>2555</v>
      </c>
      <c r="I420" s="99" t="s">
        <v>2557</v>
      </c>
      <c r="J420" s="102">
        <v>2408</v>
      </c>
      <c r="K420" s="86">
        <v>2017</v>
      </c>
      <c r="L420" s="80"/>
    </row>
    <row r="421" spans="1:12" ht="25.5" x14ac:dyDescent="0.2">
      <c r="A421" s="80">
        <v>414</v>
      </c>
      <c r="B421" s="112" t="s">
        <v>817</v>
      </c>
      <c r="C421" s="100" t="s">
        <v>2470</v>
      </c>
      <c r="D421" s="100"/>
      <c r="E421" s="99" t="s">
        <v>1110</v>
      </c>
      <c r="F421" s="99" t="s">
        <v>16</v>
      </c>
      <c r="G421" s="110" t="s">
        <v>1111</v>
      </c>
      <c r="H421" s="99" t="s">
        <v>2555</v>
      </c>
      <c r="I421" s="99" t="s">
        <v>2562</v>
      </c>
      <c r="J421" s="102">
        <v>32107</v>
      </c>
      <c r="K421" s="86">
        <v>2017</v>
      </c>
      <c r="L421" s="80"/>
    </row>
    <row r="422" spans="1:12" ht="25.5" x14ac:dyDescent="0.2">
      <c r="A422" s="80">
        <v>415</v>
      </c>
      <c r="B422" s="112" t="s">
        <v>501</v>
      </c>
      <c r="C422" s="100" t="s">
        <v>2498</v>
      </c>
      <c r="D422" s="100"/>
      <c r="E422" s="99" t="s">
        <v>1103</v>
      </c>
      <c r="F422" s="99" t="s">
        <v>16</v>
      </c>
      <c r="G422" s="110" t="s">
        <v>1060</v>
      </c>
      <c r="H422" s="99" t="s">
        <v>2556</v>
      </c>
      <c r="I422" s="99" t="s">
        <v>2562</v>
      </c>
      <c r="J422" s="102">
        <v>25685</v>
      </c>
      <c r="K422" s="86">
        <v>2017</v>
      </c>
      <c r="L422" s="80"/>
    </row>
    <row r="423" spans="1:12" ht="25.5" x14ac:dyDescent="0.2">
      <c r="A423" s="80">
        <v>416</v>
      </c>
      <c r="B423" s="112" t="s">
        <v>996</v>
      </c>
      <c r="C423" s="100" t="s">
        <v>2454</v>
      </c>
      <c r="D423" s="100"/>
      <c r="E423" s="99" t="s">
        <v>997</v>
      </c>
      <c r="F423" s="99" t="s">
        <v>16</v>
      </c>
      <c r="G423" s="110" t="s">
        <v>998</v>
      </c>
      <c r="H423" s="99" t="s">
        <v>2557</v>
      </c>
      <c r="I423" s="99" t="s">
        <v>2558</v>
      </c>
      <c r="J423" s="102">
        <v>2408</v>
      </c>
      <c r="K423" s="86">
        <v>2017</v>
      </c>
      <c r="L423" s="80"/>
    </row>
    <row r="424" spans="1:12" ht="25.5" x14ac:dyDescent="0.2">
      <c r="A424" s="80">
        <v>417</v>
      </c>
      <c r="B424" s="112" t="s">
        <v>1124</v>
      </c>
      <c r="C424" s="100" t="s">
        <v>2449</v>
      </c>
      <c r="D424" s="100" t="s">
        <v>2469</v>
      </c>
      <c r="E424" s="99" t="s">
        <v>1125</v>
      </c>
      <c r="F424" s="99" t="s">
        <v>16</v>
      </c>
      <c r="G424" s="110" t="s">
        <v>1126</v>
      </c>
      <c r="H424" s="99" t="s">
        <v>2558</v>
      </c>
      <c r="I424" s="99" t="s">
        <v>2560</v>
      </c>
      <c r="J424" s="102">
        <v>1606</v>
      </c>
      <c r="K424" s="86">
        <v>2017</v>
      </c>
      <c r="L424" s="80"/>
    </row>
    <row r="425" spans="1:12" ht="25.5" x14ac:dyDescent="0.2">
      <c r="A425" s="80">
        <v>418</v>
      </c>
      <c r="B425" s="112" t="s">
        <v>1249</v>
      </c>
      <c r="C425" s="100" t="s">
        <v>2449</v>
      </c>
      <c r="D425" s="100" t="s">
        <v>2463</v>
      </c>
      <c r="E425" s="99" t="s">
        <v>1250</v>
      </c>
      <c r="F425" s="99" t="s">
        <v>16</v>
      </c>
      <c r="G425" s="110" t="s">
        <v>1119</v>
      </c>
      <c r="H425" s="99" t="s">
        <v>2559</v>
      </c>
      <c r="I425" s="99" t="s">
        <v>2564</v>
      </c>
      <c r="J425" s="102">
        <v>23507</v>
      </c>
      <c r="K425" s="86">
        <v>2017</v>
      </c>
      <c r="L425" s="80"/>
    </row>
    <row r="426" spans="1:12" ht="25.5" x14ac:dyDescent="0.2">
      <c r="A426" s="80">
        <v>419</v>
      </c>
      <c r="B426" s="112" t="s">
        <v>1212</v>
      </c>
      <c r="C426" s="100" t="s">
        <v>2449</v>
      </c>
      <c r="D426" s="100" t="s">
        <v>2494</v>
      </c>
      <c r="E426" s="99" t="s">
        <v>1213</v>
      </c>
      <c r="F426" s="99" t="s">
        <v>16</v>
      </c>
      <c r="G426" s="110" t="s">
        <v>225</v>
      </c>
      <c r="H426" s="99" t="s">
        <v>2560</v>
      </c>
      <c r="I426" s="99" t="s">
        <v>2737</v>
      </c>
      <c r="J426" s="102">
        <v>8829</v>
      </c>
      <c r="K426" s="86">
        <v>2017</v>
      </c>
      <c r="L426" s="80"/>
    </row>
    <row r="427" spans="1:12" ht="25.5" x14ac:dyDescent="0.2">
      <c r="A427" s="80">
        <v>420</v>
      </c>
      <c r="B427" s="112" t="s">
        <v>521</v>
      </c>
      <c r="C427" s="100" t="s">
        <v>2502</v>
      </c>
      <c r="D427" s="100"/>
      <c r="E427" s="99" t="s">
        <v>1079</v>
      </c>
      <c r="F427" s="99" t="s">
        <v>16</v>
      </c>
      <c r="G427" s="110" t="s">
        <v>225</v>
      </c>
      <c r="H427" s="99" t="s">
        <v>2560</v>
      </c>
      <c r="I427" s="99" t="s">
        <v>2738</v>
      </c>
      <c r="J427" s="102">
        <v>11237</v>
      </c>
      <c r="K427" s="86">
        <v>2017</v>
      </c>
      <c r="L427" s="80"/>
    </row>
    <row r="428" spans="1:12" ht="25.5" x14ac:dyDescent="0.2">
      <c r="A428" s="80">
        <v>421</v>
      </c>
      <c r="B428" s="112" t="s">
        <v>1227</v>
      </c>
      <c r="C428" s="100" t="s">
        <v>2449</v>
      </c>
      <c r="D428" s="100" t="s">
        <v>2464</v>
      </c>
      <c r="E428" s="99" t="s">
        <v>1228</v>
      </c>
      <c r="F428" s="99" t="s">
        <v>16</v>
      </c>
      <c r="G428" s="110" t="s">
        <v>1229</v>
      </c>
      <c r="H428" s="99" t="s">
        <v>2561</v>
      </c>
      <c r="I428" s="99" t="s">
        <v>2568</v>
      </c>
      <c r="J428" s="102">
        <v>11200</v>
      </c>
      <c r="K428" s="86">
        <v>2017</v>
      </c>
      <c r="L428" s="80"/>
    </row>
    <row r="429" spans="1:12" ht="25.5" x14ac:dyDescent="0.2">
      <c r="A429" s="80">
        <v>422</v>
      </c>
      <c r="B429" s="112" t="s">
        <v>1266</v>
      </c>
      <c r="C429" s="100" t="s">
        <v>2449</v>
      </c>
      <c r="D429" s="100" t="s">
        <v>2484</v>
      </c>
      <c r="E429" s="99" t="s">
        <v>1267</v>
      </c>
      <c r="F429" s="99" t="s">
        <v>16</v>
      </c>
      <c r="G429" s="110" t="s">
        <v>1003</v>
      </c>
      <c r="H429" s="99" t="s">
        <v>2561</v>
      </c>
      <c r="I429" s="99" t="s">
        <v>2737</v>
      </c>
      <c r="J429" s="102">
        <v>32107</v>
      </c>
      <c r="K429" s="86">
        <v>2017</v>
      </c>
      <c r="L429" s="80"/>
    </row>
    <row r="430" spans="1:12" ht="25.5" x14ac:dyDescent="0.2">
      <c r="A430" s="80">
        <v>423</v>
      </c>
      <c r="B430" s="112" t="s">
        <v>1206</v>
      </c>
      <c r="C430" s="100" t="s">
        <v>2449</v>
      </c>
      <c r="D430" s="100" t="s">
        <v>2495</v>
      </c>
      <c r="E430" s="99" t="s">
        <v>1207</v>
      </c>
      <c r="F430" s="99" t="s">
        <v>9</v>
      </c>
      <c r="G430" s="110" t="s">
        <v>1208</v>
      </c>
      <c r="H430" s="99" t="s">
        <v>2561</v>
      </c>
      <c r="I430" s="99" t="s">
        <v>2737</v>
      </c>
      <c r="J430" s="102">
        <v>8027</v>
      </c>
      <c r="K430" s="86">
        <v>2017</v>
      </c>
      <c r="L430" s="80"/>
    </row>
    <row r="431" spans="1:12" ht="25.5" x14ac:dyDescent="0.2">
      <c r="A431" s="80">
        <v>424</v>
      </c>
      <c r="B431" s="112" t="s">
        <v>1083</v>
      </c>
      <c r="C431" s="100" t="s">
        <v>2477</v>
      </c>
      <c r="D431" s="100"/>
      <c r="E431" s="99" t="s">
        <v>1084</v>
      </c>
      <c r="F431" s="99" t="s">
        <v>16</v>
      </c>
      <c r="G431" s="110" t="s">
        <v>182</v>
      </c>
      <c r="H431" s="99" t="s">
        <v>2562</v>
      </c>
      <c r="I431" s="99" t="s">
        <v>2563</v>
      </c>
      <c r="J431" s="102">
        <v>16053</v>
      </c>
      <c r="K431" s="86">
        <v>2017</v>
      </c>
      <c r="L431" s="80"/>
    </row>
    <row r="432" spans="1:12" ht="25.5" x14ac:dyDescent="0.2">
      <c r="A432" s="80">
        <v>425</v>
      </c>
      <c r="B432" s="112" t="s">
        <v>1251</v>
      </c>
      <c r="C432" s="100" t="s">
        <v>2449</v>
      </c>
      <c r="D432" s="100" t="s">
        <v>2476</v>
      </c>
      <c r="E432" s="99" t="s">
        <v>1252</v>
      </c>
      <c r="F432" s="99" t="s">
        <v>16</v>
      </c>
      <c r="G432" s="110" t="s">
        <v>1116</v>
      </c>
      <c r="H432" s="99" t="s">
        <v>2563</v>
      </c>
      <c r="I432" s="99" t="s">
        <v>2569</v>
      </c>
      <c r="J432" s="102">
        <v>25685</v>
      </c>
      <c r="K432" s="86">
        <v>2017</v>
      </c>
      <c r="L432" s="80"/>
    </row>
    <row r="433" spans="1:12" ht="25.5" x14ac:dyDescent="0.2">
      <c r="A433" s="80">
        <v>426</v>
      </c>
      <c r="B433" s="112" t="s">
        <v>478</v>
      </c>
      <c r="C433" s="100" t="s">
        <v>2449</v>
      </c>
      <c r="D433" s="100" t="s">
        <v>2521</v>
      </c>
      <c r="E433" s="99" t="s">
        <v>640</v>
      </c>
      <c r="F433" s="99" t="s">
        <v>16</v>
      </c>
      <c r="G433" s="110" t="s">
        <v>1011</v>
      </c>
      <c r="H433" s="99" t="s">
        <v>2564</v>
      </c>
      <c r="I433" s="99" t="s">
        <v>2571</v>
      </c>
      <c r="J433" s="102">
        <v>32107</v>
      </c>
      <c r="K433" s="86">
        <v>2017</v>
      </c>
      <c r="L433" s="80"/>
    </row>
    <row r="434" spans="1:12" ht="25.5" x14ac:dyDescent="0.2">
      <c r="A434" s="80">
        <v>427</v>
      </c>
      <c r="B434" s="112" t="s">
        <v>1160</v>
      </c>
      <c r="C434" s="100" t="s">
        <v>2449</v>
      </c>
      <c r="D434" s="100" t="s">
        <v>2484</v>
      </c>
      <c r="E434" s="99" t="s">
        <v>1161</v>
      </c>
      <c r="F434" s="99" t="s">
        <v>16</v>
      </c>
      <c r="G434" s="110" t="s">
        <v>1011</v>
      </c>
      <c r="H434" s="99" t="s">
        <v>2565</v>
      </c>
      <c r="I434" s="99" t="s">
        <v>2568</v>
      </c>
      <c r="J434" s="102">
        <v>4800</v>
      </c>
      <c r="K434" s="86">
        <v>2017</v>
      </c>
      <c r="L434" s="80"/>
    </row>
    <row r="435" spans="1:12" x14ac:dyDescent="0.2">
      <c r="A435" s="80">
        <v>428</v>
      </c>
      <c r="B435" s="112" t="s">
        <v>1245</v>
      </c>
      <c r="C435" s="100" t="s">
        <v>2449</v>
      </c>
      <c r="D435" s="100" t="s">
        <v>2491</v>
      </c>
      <c r="E435" s="99" t="s">
        <v>1246</v>
      </c>
      <c r="F435" s="99" t="s">
        <v>16</v>
      </c>
      <c r="G435" s="110" t="s">
        <v>76</v>
      </c>
      <c r="H435" s="99" t="s">
        <v>2565</v>
      </c>
      <c r="I435" s="99" t="s">
        <v>2568</v>
      </c>
      <c r="J435" s="102">
        <v>16000</v>
      </c>
      <c r="K435" s="86">
        <v>2017</v>
      </c>
      <c r="L435" s="80"/>
    </row>
    <row r="436" spans="1:12" ht="25.5" x14ac:dyDescent="0.2">
      <c r="A436" s="80">
        <v>429</v>
      </c>
      <c r="B436" s="112" t="s">
        <v>1219</v>
      </c>
      <c r="C436" s="100" t="s">
        <v>2449</v>
      </c>
      <c r="D436" s="100" t="s">
        <v>2473</v>
      </c>
      <c r="E436" s="99" t="s">
        <v>1220</v>
      </c>
      <c r="F436" s="99" t="s">
        <v>16</v>
      </c>
      <c r="G436" s="110" t="s">
        <v>1221</v>
      </c>
      <c r="H436" s="99" t="s">
        <v>2566</v>
      </c>
      <c r="I436" s="99" t="s">
        <v>2568</v>
      </c>
      <c r="J436" s="102">
        <v>9600</v>
      </c>
      <c r="K436" s="86">
        <v>2017</v>
      </c>
      <c r="L436" s="80"/>
    </row>
    <row r="437" spans="1:12" ht="25.5" x14ac:dyDescent="0.2">
      <c r="A437" s="80">
        <v>430</v>
      </c>
      <c r="B437" s="112" t="s">
        <v>1076</v>
      </c>
      <c r="C437" s="100" t="s">
        <v>2516</v>
      </c>
      <c r="D437" s="100"/>
      <c r="E437" s="99" t="s">
        <v>1077</v>
      </c>
      <c r="F437" s="99" t="s">
        <v>16</v>
      </c>
      <c r="G437" s="110" t="s">
        <v>88</v>
      </c>
      <c r="H437" s="99" t="s">
        <v>2567</v>
      </c>
      <c r="I437" s="99" t="s">
        <v>2739</v>
      </c>
      <c r="J437" s="102">
        <v>10435</v>
      </c>
      <c r="K437" s="86">
        <v>2017</v>
      </c>
      <c r="L437" s="80"/>
    </row>
    <row r="438" spans="1:12" ht="25.5" x14ac:dyDescent="0.2">
      <c r="A438" s="80">
        <v>431</v>
      </c>
      <c r="B438" s="112" t="s">
        <v>495</v>
      </c>
      <c r="C438" s="100" t="s">
        <v>2449</v>
      </c>
      <c r="D438" s="100" t="s">
        <v>2473</v>
      </c>
      <c r="E438" s="99" t="s">
        <v>1187</v>
      </c>
      <c r="F438" s="99" t="s">
        <v>16</v>
      </c>
      <c r="G438" s="110" t="s">
        <v>1188</v>
      </c>
      <c r="H438" s="99" t="s">
        <v>2568</v>
      </c>
      <c r="I438" s="99" t="s">
        <v>2570</v>
      </c>
      <c r="J438" s="102">
        <v>6421</v>
      </c>
      <c r="K438" s="86">
        <v>2017</v>
      </c>
      <c r="L438" s="80"/>
    </row>
    <row r="439" spans="1:12" ht="25.5" x14ac:dyDescent="0.2">
      <c r="A439" s="80">
        <v>432</v>
      </c>
      <c r="B439" s="112" t="s">
        <v>1162</v>
      </c>
      <c r="C439" s="100" t="s">
        <v>2449</v>
      </c>
      <c r="D439" s="100" t="s">
        <v>2457</v>
      </c>
      <c r="E439" s="99" t="s">
        <v>1163</v>
      </c>
      <c r="F439" s="99" t="s">
        <v>16</v>
      </c>
      <c r="G439" s="110" t="s">
        <v>182</v>
      </c>
      <c r="H439" s="99" t="s">
        <v>2569</v>
      </c>
      <c r="I439" s="99" t="s">
        <v>2573</v>
      </c>
      <c r="J439" s="102">
        <v>4800</v>
      </c>
      <c r="K439" s="86">
        <v>2017</v>
      </c>
      <c r="L439" s="80"/>
    </row>
    <row r="440" spans="1:12" ht="25.5" x14ac:dyDescent="0.2">
      <c r="A440" s="80">
        <v>433</v>
      </c>
      <c r="B440" s="112" t="s">
        <v>1019</v>
      </c>
      <c r="C440" s="100" t="s">
        <v>2502</v>
      </c>
      <c r="D440" s="100"/>
      <c r="E440" s="99" t="s">
        <v>1020</v>
      </c>
      <c r="F440" s="99" t="s">
        <v>16</v>
      </c>
      <c r="G440" s="110" t="s">
        <v>1021</v>
      </c>
      <c r="H440" s="99" t="s">
        <v>2569</v>
      </c>
      <c r="I440" s="99" t="s">
        <v>2573</v>
      </c>
      <c r="J440" s="102">
        <v>4801</v>
      </c>
      <c r="K440" s="86">
        <v>2017</v>
      </c>
      <c r="L440" s="80"/>
    </row>
    <row r="441" spans="1:12" ht="25.5" x14ac:dyDescent="0.2">
      <c r="A441" s="80">
        <v>434</v>
      </c>
      <c r="B441" s="112" t="s">
        <v>1242</v>
      </c>
      <c r="C441" s="100" t="s">
        <v>2449</v>
      </c>
      <c r="D441" s="100" t="s">
        <v>2492</v>
      </c>
      <c r="E441" s="99" t="s">
        <v>1243</v>
      </c>
      <c r="F441" s="99" t="s">
        <v>16</v>
      </c>
      <c r="G441" s="110" t="s">
        <v>1244</v>
      </c>
      <c r="H441" s="99" t="s">
        <v>2570</v>
      </c>
      <c r="I441" s="99" t="s">
        <v>2573</v>
      </c>
      <c r="J441" s="102">
        <v>16000</v>
      </c>
      <c r="K441" s="86">
        <v>2017</v>
      </c>
      <c r="L441" s="80"/>
    </row>
    <row r="442" spans="1:12" ht="25.5" x14ac:dyDescent="0.2">
      <c r="A442" s="80">
        <v>435</v>
      </c>
      <c r="B442" s="112" t="s">
        <v>1153</v>
      </c>
      <c r="C442" s="100" t="s">
        <v>2449</v>
      </c>
      <c r="D442" s="100" t="s">
        <v>2517</v>
      </c>
      <c r="E442" s="99" t="s">
        <v>1154</v>
      </c>
      <c r="F442" s="99" t="s">
        <v>16</v>
      </c>
      <c r="G442" s="110" t="s">
        <v>182</v>
      </c>
      <c r="H442" s="99" t="s">
        <v>2571</v>
      </c>
      <c r="I442" s="99" t="s">
        <v>2740</v>
      </c>
      <c r="J442" s="102">
        <v>3270</v>
      </c>
      <c r="K442" s="86">
        <v>2017</v>
      </c>
      <c r="L442" s="80"/>
    </row>
    <row r="443" spans="1:12" ht="25.5" x14ac:dyDescent="0.2">
      <c r="A443" s="80">
        <v>436</v>
      </c>
      <c r="B443" s="112" t="s">
        <v>1036</v>
      </c>
      <c r="C443" s="100" t="s">
        <v>2511</v>
      </c>
      <c r="D443" s="100"/>
      <c r="E443" s="99" t="s">
        <v>1037</v>
      </c>
      <c r="F443" s="99" t="s">
        <v>16</v>
      </c>
      <c r="G443" s="110" t="s">
        <v>1038</v>
      </c>
      <c r="H443" s="99" t="s">
        <v>2572</v>
      </c>
      <c r="I443" s="99" t="s">
        <v>2573</v>
      </c>
      <c r="J443" s="102">
        <v>6400</v>
      </c>
      <c r="K443" s="86">
        <v>2017</v>
      </c>
      <c r="L443" s="80"/>
    </row>
    <row r="444" spans="1:12" ht="25.5" x14ac:dyDescent="0.2">
      <c r="A444" s="80">
        <v>437</v>
      </c>
      <c r="B444" s="112" t="s">
        <v>825</v>
      </c>
      <c r="C444" s="100" t="s">
        <v>2449</v>
      </c>
      <c r="D444" s="100" t="s">
        <v>2519</v>
      </c>
      <c r="E444" s="99" t="s">
        <v>1256</v>
      </c>
      <c r="F444" s="99" t="s">
        <v>16</v>
      </c>
      <c r="G444" s="110" t="s">
        <v>1183</v>
      </c>
      <c r="H444" s="99" t="s">
        <v>2573</v>
      </c>
      <c r="I444" s="99" t="s">
        <v>2577</v>
      </c>
      <c r="J444" s="102">
        <v>25685</v>
      </c>
      <c r="K444" s="86">
        <v>2017</v>
      </c>
      <c r="L444" s="80"/>
    </row>
    <row r="445" spans="1:12" ht="25.5" x14ac:dyDescent="0.2">
      <c r="A445" s="80">
        <v>438</v>
      </c>
      <c r="B445" s="112" t="s">
        <v>1140</v>
      </c>
      <c r="C445" s="100" t="s">
        <v>2449</v>
      </c>
      <c r="D445" s="100" t="s">
        <v>2479</v>
      </c>
      <c r="E445" s="99" t="s">
        <v>1141</v>
      </c>
      <c r="F445" s="99" t="s">
        <v>16</v>
      </c>
      <c r="G445" s="110" t="s">
        <v>1142</v>
      </c>
      <c r="H445" s="99" t="s">
        <v>2573</v>
      </c>
      <c r="I445" s="99" t="s">
        <v>2575</v>
      </c>
      <c r="J445" s="102">
        <f>3200+6</f>
        <v>3206</v>
      </c>
      <c r="K445" s="86">
        <v>2017</v>
      </c>
      <c r="L445" s="80"/>
    </row>
    <row r="446" spans="1:12" ht="25.5" x14ac:dyDescent="0.2">
      <c r="A446" s="80">
        <v>439</v>
      </c>
      <c r="B446" s="112" t="s">
        <v>1101</v>
      </c>
      <c r="C446" s="100" t="s">
        <v>2522</v>
      </c>
      <c r="D446" s="100"/>
      <c r="E446" s="99" t="s">
        <v>1102</v>
      </c>
      <c r="F446" s="99" t="s">
        <v>16</v>
      </c>
      <c r="G446" s="110" t="s">
        <v>1088</v>
      </c>
      <c r="H446" s="99" t="s">
        <v>2574</v>
      </c>
      <c r="I446" s="99" t="s">
        <v>2578</v>
      </c>
      <c r="J446" s="102">
        <v>25600</v>
      </c>
      <c r="K446" s="86">
        <v>2017</v>
      </c>
      <c r="L446" s="80"/>
    </row>
    <row r="447" spans="1:12" ht="25.5" x14ac:dyDescent="0.2">
      <c r="A447" s="80">
        <v>440</v>
      </c>
      <c r="B447" s="112" t="s">
        <v>1200</v>
      </c>
      <c r="C447" s="100" t="s">
        <v>2449</v>
      </c>
      <c r="D447" s="100" t="s">
        <v>2465</v>
      </c>
      <c r="E447" s="99" t="s">
        <v>1201</v>
      </c>
      <c r="F447" s="99" t="s">
        <v>16</v>
      </c>
      <c r="G447" s="110" t="s">
        <v>1039</v>
      </c>
      <c r="H447" s="99" t="s">
        <v>2574</v>
      </c>
      <c r="I447" s="99" t="s">
        <v>2741</v>
      </c>
      <c r="J447" s="102">
        <v>7200</v>
      </c>
      <c r="K447" s="86">
        <v>2017</v>
      </c>
      <c r="L447" s="80"/>
    </row>
    <row r="448" spans="1:12" ht="25.5" x14ac:dyDescent="0.2">
      <c r="A448" s="80">
        <v>441</v>
      </c>
      <c r="B448" s="112" t="s">
        <v>481</v>
      </c>
      <c r="C448" s="100" t="s">
        <v>2450</v>
      </c>
      <c r="D448" s="100"/>
      <c r="E448" s="99" t="s">
        <v>1078</v>
      </c>
      <c r="F448" s="99" t="s">
        <v>16</v>
      </c>
      <c r="G448" s="110" t="s">
        <v>17</v>
      </c>
      <c r="H448" s="99" t="s">
        <v>2575</v>
      </c>
      <c r="I448" s="99" t="s">
        <v>2742</v>
      </c>
      <c r="J448" s="102">
        <v>11201</v>
      </c>
      <c r="K448" s="86">
        <v>2017</v>
      </c>
      <c r="L448" s="80"/>
    </row>
    <row r="449" spans="1:12" ht="25.5" x14ac:dyDescent="0.2">
      <c r="A449" s="80">
        <v>442</v>
      </c>
      <c r="B449" s="112" t="s">
        <v>1198</v>
      </c>
      <c r="C449" s="100" t="s">
        <v>2449</v>
      </c>
      <c r="D449" s="100" t="s">
        <v>2464</v>
      </c>
      <c r="E449" s="99" t="s">
        <v>1199</v>
      </c>
      <c r="F449" s="99" t="s">
        <v>16</v>
      </c>
      <c r="G449" s="110" t="s">
        <v>160</v>
      </c>
      <c r="H449" s="99" t="s">
        <v>2576</v>
      </c>
      <c r="I449" s="99" t="s">
        <v>2582</v>
      </c>
      <c r="J449" s="102">
        <v>7200</v>
      </c>
      <c r="K449" s="86">
        <v>2017</v>
      </c>
      <c r="L449" s="80"/>
    </row>
    <row r="450" spans="1:12" ht="25.5" x14ac:dyDescent="0.2">
      <c r="A450" s="80">
        <v>443</v>
      </c>
      <c r="B450" s="112" t="s">
        <v>1253</v>
      </c>
      <c r="C450" s="100" t="s">
        <v>2449</v>
      </c>
      <c r="D450" s="100" t="s">
        <v>2507</v>
      </c>
      <c r="E450" s="99" t="s">
        <v>1254</v>
      </c>
      <c r="F450" s="99" t="s">
        <v>16</v>
      </c>
      <c r="G450" s="110" t="s">
        <v>1008</v>
      </c>
      <c r="H450" s="99" t="s">
        <v>2577</v>
      </c>
      <c r="I450" s="99" t="s">
        <v>2583</v>
      </c>
      <c r="J450" s="102">
        <v>25685</v>
      </c>
      <c r="K450" s="86">
        <v>2017</v>
      </c>
      <c r="L450" s="80"/>
    </row>
    <row r="451" spans="1:12" ht="25.5" x14ac:dyDescent="0.2">
      <c r="A451" s="80">
        <v>444</v>
      </c>
      <c r="B451" s="112" t="s">
        <v>496</v>
      </c>
      <c r="C451" s="100" t="s">
        <v>2506</v>
      </c>
      <c r="D451" s="100"/>
      <c r="E451" s="99" t="s">
        <v>1093</v>
      </c>
      <c r="F451" s="99" t="s">
        <v>16</v>
      </c>
      <c r="G451" s="110" t="s">
        <v>1094</v>
      </c>
      <c r="H451" s="99" t="s">
        <v>2578</v>
      </c>
      <c r="I451" s="99" t="s">
        <v>2582</v>
      </c>
      <c r="J451" s="102">
        <v>22400</v>
      </c>
      <c r="K451" s="86">
        <v>2017</v>
      </c>
      <c r="L451" s="80"/>
    </row>
    <row r="452" spans="1:12" ht="25.5" x14ac:dyDescent="0.2">
      <c r="A452" s="80">
        <v>445</v>
      </c>
      <c r="B452" s="112" t="s">
        <v>1272</v>
      </c>
      <c r="C452" s="100" t="s">
        <v>2449</v>
      </c>
      <c r="D452" s="100" t="s">
        <v>2490</v>
      </c>
      <c r="E452" s="99" t="s">
        <v>1273</v>
      </c>
      <c r="F452" s="99" t="s">
        <v>16</v>
      </c>
      <c r="G452" s="110" t="s">
        <v>1008</v>
      </c>
      <c r="H452" s="99" t="s">
        <v>2578</v>
      </c>
      <c r="I452" s="99" t="s">
        <v>2741</v>
      </c>
      <c r="J452" s="102">
        <v>33160</v>
      </c>
      <c r="K452" s="86">
        <v>2017</v>
      </c>
      <c r="L452" s="80"/>
    </row>
    <row r="453" spans="1:12" ht="25.5" x14ac:dyDescent="0.2">
      <c r="A453" s="80">
        <v>446</v>
      </c>
      <c r="B453" s="112" t="s">
        <v>1040</v>
      </c>
      <c r="C453" s="100" t="s">
        <v>2516</v>
      </c>
      <c r="D453" s="100"/>
      <c r="E453" s="99" t="s">
        <v>1041</v>
      </c>
      <c r="F453" s="99" t="s">
        <v>16</v>
      </c>
      <c r="G453" s="110" t="s">
        <v>182</v>
      </c>
      <c r="H453" s="99" t="s">
        <v>2578</v>
      </c>
      <c r="I453" s="99" t="s">
        <v>2583</v>
      </c>
      <c r="J453" s="102">
        <v>6421</v>
      </c>
      <c r="K453" s="86">
        <v>2017</v>
      </c>
      <c r="L453" s="80"/>
    </row>
    <row r="454" spans="1:12" x14ac:dyDescent="0.2">
      <c r="A454" s="80">
        <v>447</v>
      </c>
      <c r="B454" s="112" t="s">
        <v>515</v>
      </c>
      <c r="C454" s="100" t="s">
        <v>2449</v>
      </c>
      <c r="D454" s="100" t="s">
        <v>2454</v>
      </c>
      <c r="E454" s="99" t="s">
        <v>1257</v>
      </c>
      <c r="F454" s="99" t="s">
        <v>16</v>
      </c>
      <c r="G454" s="110" t="s">
        <v>41</v>
      </c>
      <c r="H454" s="99" t="s">
        <v>2578</v>
      </c>
      <c r="I454" s="99" t="s">
        <v>2742</v>
      </c>
      <c r="J454" s="102">
        <v>25685</v>
      </c>
      <c r="K454" s="86">
        <v>2017</v>
      </c>
      <c r="L454" s="80"/>
    </row>
    <row r="455" spans="1:12" ht="25.5" x14ac:dyDescent="0.2">
      <c r="A455" s="80">
        <v>448</v>
      </c>
      <c r="B455" s="112" t="s">
        <v>1080</v>
      </c>
      <c r="C455" s="100" t="s">
        <v>2459</v>
      </c>
      <c r="D455" s="100"/>
      <c r="E455" s="99" t="s">
        <v>1081</v>
      </c>
      <c r="F455" s="99" t="s">
        <v>16</v>
      </c>
      <c r="G455" s="110" t="s">
        <v>1082</v>
      </c>
      <c r="H455" s="99" t="s">
        <v>2579</v>
      </c>
      <c r="I455" s="99" t="s">
        <v>2582</v>
      </c>
      <c r="J455" s="102">
        <v>16000</v>
      </c>
      <c r="K455" s="86">
        <v>2017</v>
      </c>
      <c r="L455" s="80"/>
    </row>
    <row r="456" spans="1:12" ht="25.5" x14ac:dyDescent="0.2">
      <c r="A456" s="80">
        <v>449</v>
      </c>
      <c r="B456" s="112" t="s">
        <v>487</v>
      </c>
      <c r="C456" s="100" t="s">
        <v>2449</v>
      </c>
      <c r="D456" s="100" t="s">
        <v>2519</v>
      </c>
      <c r="E456" s="99" t="s">
        <v>1144</v>
      </c>
      <c r="F456" s="99" t="s">
        <v>16</v>
      </c>
      <c r="G456" s="110" t="s">
        <v>21</v>
      </c>
      <c r="H456" s="99" t="s">
        <v>2580</v>
      </c>
      <c r="I456" s="99" t="s">
        <v>2581</v>
      </c>
      <c r="J456" s="102">
        <v>3200</v>
      </c>
      <c r="K456" s="86">
        <v>2017</v>
      </c>
      <c r="L456" s="80"/>
    </row>
    <row r="457" spans="1:12" ht="25.5" x14ac:dyDescent="0.2">
      <c r="A457" s="80">
        <v>450</v>
      </c>
      <c r="B457" s="112" t="s">
        <v>1204</v>
      </c>
      <c r="C457" s="100" t="s">
        <v>2449</v>
      </c>
      <c r="D457" s="100" t="s">
        <v>2471</v>
      </c>
      <c r="E457" s="99" t="s">
        <v>1205</v>
      </c>
      <c r="F457" s="99" t="s">
        <v>16</v>
      </c>
      <c r="G457" s="110" t="s">
        <v>986</v>
      </c>
      <c r="H457" s="99" t="s">
        <v>2581</v>
      </c>
      <c r="I457" s="99" t="s">
        <v>2585</v>
      </c>
      <c r="J457" s="102">
        <v>7299</v>
      </c>
      <c r="K457" s="86">
        <v>2017</v>
      </c>
      <c r="L457" s="80"/>
    </row>
    <row r="458" spans="1:12" x14ac:dyDescent="0.2">
      <c r="A458" s="80">
        <v>451</v>
      </c>
      <c r="B458" s="112" t="s">
        <v>1048</v>
      </c>
      <c r="C458" s="100" t="s">
        <v>2471</v>
      </c>
      <c r="D458" s="100"/>
      <c r="E458" s="99" t="s">
        <v>1049</v>
      </c>
      <c r="F458" s="99" t="s">
        <v>16</v>
      </c>
      <c r="G458" s="110" t="s">
        <v>97</v>
      </c>
      <c r="H458" s="99" t="s">
        <v>2582</v>
      </c>
      <c r="I458" s="99" t="s">
        <v>2585</v>
      </c>
      <c r="J458" s="102">
        <v>6527</v>
      </c>
      <c r="K458" s="86">
        <v>2017</v>
      </c>
      <c r="L458" s="80"/>
    </row>
    <row r="459" spans="1:12" ht="25.5" x14ac:dyDescent="0.2">
      <c r="A459" s="80">
        <v>452</v>
      </c>
      <c r="B459" s="112" t="s">
        <v>1202</v>
      </c>
      <c r="C459" s="100" t="s">
        <v>2449</v>
      </c>
      <c r="D459" s="100" t="s">
        <v>2516</v>
      </c>
      <c r="E459" s="99" t="s">
        <v>1203</v>
      </c>
      <c r="F459" s="99" t="s">
        <v>16</v>
      </c>
      <c r="G459" s="110" t="s">
        <v>1060</v>
      </c>
      <c r="H459" s="99" t="s">
        <v>2583</v>
      </c>
      <c r="I459" s="99" t="s">
        <v>2586</v>
      </c>
      <c r="J459" s="102">
        <v>7293</v>
      </c>
      <c r="K459" s="86">
        <v>2017</v>
      </c>
      <c r="L459" s="80"/>
    </row>
    <row r="460" spans="1:12" x14ac:dyDescent="0.2">
      <c r="A460" s="80">
        <v>453</v>
      </c>
      <c r="B460" s="112" t="s">
        <v>1196</v>
      </c>
      <c r="C460" s="100" t="s">
        <v>2449</v>
      </c>
      <c r="D460" s="100" t="s">
        <v>2464</v>
      </c>
      <c r="E460" s="99" t="s">
        <v>1197</v>
      </c>
      <c r="F460" s="99" t="s">
        <v>16</v>
      </c>
      <c r="G460" s="110" t="s">
        <v>88</v>
      </c>
      <c r="H460" s="99" t="s">
        <v>2583</v>
      </c>
      <c r="I460" s="99" t="s">
        <v>2743</v>
      </c>
      <c r="J460" s="102">
        <v>6622</v>
      </c>
      <c r="K460" s="86">
        <v>2017</v>
      </c>
      <c r="L460" s="80"/>
    </row>
    <row r="461" spans="1:12" ht="25.5" x14ac:dyDescent="0.2">
      <c r="A461" s="80">
        <v>454</v>
      </c>
      <c r="B461" s="112" t="s">
        <v>505</v>
      </c>
      <c r="C461" s="100" t="s">
        <v>2449</v>
      </c>
      <c r="D461" s="100" t="s">
        <v>2450</v>
      </c>
      <c r="E461" s="99" t="s">
        <v>1214</v>
      </c>
      <c r="F461" s="99" t="s">
        <v>16</v>
      </c>
      <c r="G461" s="110" t="s">
        <v>1215</v>
      </c>
      <c r="H461" s="99" t="s">
        <v>2584</v>
      </c>
      <c r="I461" s="99" t="s">
        <v>2588</v>
      </c>
      <c r="J461" s="102">
        <v>8963</v>
      </c>
      <c r="K461" s="86">
        <v>2017</v>
      </c>
      <c r="L461" s="80"/>
    </row>
    <row r="462" spans="1:12" ht="25.5" x14ac:dyDescent="0.2">
      <c r="A462" s="80">
        <v>455</v>
      </c>
      <c r="B462" s="112" t="s">
        <v>1277</v>
      </c>
      <c r="C462" s="100" t="s">
        <v>2449</v>
      </c>
      <c r="D462" s="100" t="s">
        <v>2462</v>
      </c>
      <c r="E462" s="99" t="s">
        <v>1278</v>
      </c>
      <c r="F462" s="99" t="s">
        <v>16</v>
      </c>
      <c r="G462" s="110" t="s">
        <v>1248</v>
      </c>
      <c r="H462" s="99" t="s">
        <v>2585</v>
      </c>
      <c r="I462" s="99" t="s">
        <v>2589</v>
      </c>
      <c r="J462" s="102">
        <v>35711</v>
      </c>
      <c r="K462" s="86">
        <v>2017</v>
      </c>
      <c r="L462" s="80"/>
    </row>
    <row r="463" spans="1:12" ht="25.5" x14ac:dyDescent="0.2">
      <c r="A463" s="80">
        <v>456</v>
      </c>
      <c r="B463" s="112" t="s">
        <v>513</v>
      </c>
      <c r="C463" s="100" t="s">
        <v>2449</v>
      </c>
      <c r="D463" s="100" t="s">
        <v>2488</v>
      </c>
      <c r="E463" s="99" t="s">
        <v>1209</v>
      </c>
      <c r="F463" s="99" t="s">
        <v>16</v>
      </c>
      <c r="G463" s="110" t="s">
        <v>991</v>
      </c>
      <c r="H463" s="99" t="s">
        <v>2585</v>
      </c>
      <c r="I463" s="99" t="s">
        <v>2588</v>
      </c>
      <c r="J463" s="102">
        <v>8191</v>
      </c>
      <c r="K463" s="86">
        <v>2017</v>
      </c>
      <c r="L463" s="80"/>
    </row>
    <row r="464" spans="1:12" ht="25.5" x14ac:dyDescent="0.2">
      <c r="A464" s="80">
        <v>457</v>
      </c>
      <c r="B464" s="112" t="s">
        <v>1189</v>
      </c>
      <c r="C464" s="100" t="s">
        <v>2449</v>
      </c>
      <c r="D464" s="100" t="s">
        <v>2456</v>
      </c>
      <c r="E464" s="99" t="s">
        <v>1190</v>
      </c>
      <c r="F464" s="99" t="s">
        <v>51</v>
      </c>
      <c r="G464" s="110" t="s">
        <v>391</v>
      </c>
      <c r="H464" s="99" t="s">
        <v>2585</v>
      </c>
      <c r="I464" s="99" t="s">
        <v>2586</v>
      </c>
      <c r="J464" s="102">
        <v>6501</v>
      </c>
      <c r="K464" s="86">
        <v>2017</v>
      </c>
      <c r="L464" s="80"/>
    </row>
    <row r="465" spans="1:12" ht="25.5" x14ac:dyDescent="0.2">
      <c r="A465" s="80">
        <v>458</v>
      </c>
      <c r="B465" s="112" t="s">
        <v>488</v>
      </c>
      <c r="C465" s="100" t="s">
        <v>2460</v>
      </c>
      <c r="D465" s="100"/>
      <c r="E465" s="99" t="s">
        <v>1029</v>
      </c>
      <c r="F465" s="99" t="s">
        <v>16</v>
      </c>
      <c r="G465" s="110" t="s">
        <v>1030</v>
      </c>
      <c r="H465" s="99" t="s">
        <v>2585</v>
      </c>
      <c r="I465" s="99" t="s">
        <v>2744</v>
      </c>
      <c r="J465" s="102">
        <v>5686</v>
      </c>
      <c r="K465" s="86">
        <v>2017</v>
      </c>
      <c r="L465" s="80"/>
    </row>
    <row r="466" spans="1:12" ht="25.5" x14ac:dyDescent="0.2">
      <c r="A466" s="80">
        <v>459</v>
      </c>
      <c r="B466" s="112" t="s">
        <v>999</v>
      </c>
      <c r="C466" s="100" t="s">
        <v>2475</v>
      </c>
      <c r="D466" s="100"/>
      <c r="E466" s="99" t="s">
        <v>1000</v>
      </c>
      <c r="F466" s="99" t="s">
        <v>16</v>
      </c>
      <c r="G466" s="110" t="s">
        <v>1001</v>
      </c>
      <c r="H466" s="99" t="s">
        <v>2586</v>
      </c>
      <c r="I466" s="99" t="s">
        <v>2586</v>
      </c>
      <c r="J466" s="102">
        <v>3200</v>
      </c>
      <c r="K466" s="86">
        <v>2017</v>
      </c>
      <c r="L466" s="80"/>
    </row>
    <row r="467" spans="1:12" ht="25.5" x14ac:dyDescent="0.2">
      <c r="A467" s="80">
        <v>460</v>
      </c>
      <c r="B467" s="112" t="s">
        <v>1193</v>
      </c>
      <c r="C467" s="100" t="s">
        <v>2449</v>
      </c>
      <c r="D467" s="100" t="s">
        <v>2461</v>
      </c>
      <c r="E467" s="99" t="s">
        <v>1194</v>
      </c>
      <c r="F467" s="99" t="s">
        <v>16</v>
      </c>
      <c r="G467" s="110" t="s">
        <v>1195</v>
      </c>
      <c r="H467" s="99" t="s">
        <v>2586</v>
      </c>
      <c r="I467" s="99" t="s">
        <v>2587</v>
      </c>
      <c r="J467" s="102">
        <v>6552</v>
      </c>
      <c r="K467" s="86">
        <v>2017</v>
      </c>
      <c r="L467" s="80"/>
    </row>
    <row r="468" spans="1:12" x14ac:dyDescent="0.2">
      <c r="A468" s="80">
        <v>461</v>
      </c>
      <c r="B468" s="112" t="s">
        <v>1165</v>
      </c>
      <c r="C468" s="100" t="s">
        <v>2449</v>
      </c>
      <c r="D468" s="100" t="s">
        <v>2503</v>
      </c>
      <c r="E468" s="99" t="s">
        <v>1166</v>
      </c>
      <c r="F468" s="99" t="s">
        <v>16</v>
      </c>
      <c r="G468" s="110" t="s">
        <v>76</v>
      </c>
      <c r="H468" s="99" t="s">
        <v>2586</v>
      </c>
      <c r="I468" s="99" t="s">
        <v>2744</v>
      </c>
      <c r="J468" s="102">
        <v>4905</v>
      </c>
      <c r="K468" s="86">
        <v>2017</v>
      </c>
      <c r="L468" s="80"/>
    </row>
    <row r="469" spans="1:12" ht="25.5" x14ac:dyDescent="0.2">
      <c r="A469" s="80">
        <v>462</v>
      </c>
      <c r="B469" s="112" t="s">
        <v>1034</v>
      </c>
      <c r="C469" s="100" t="s">
        <v>2460</v>
      </c>
      <c r="D469" s="100"/>
      <c r="E469" s="99" t="s">
        <v>1035</v>
      </c>
      <c r="F469" s="99" t="s">
        <v>16</v>
      </c>
      <c r="G469" s="110" t="s">
        <v>276</v>
      </c>
      <c r="H469" s="99" t="s">
        <v>2587</v>
      </c>
      <c r="I469" s="99" t="s">
        <v>2745</v>
      </c>
      <c r="J469" s="102">
        <v>6400</v>
      </c>
      <c r="K469" s="86">
        <v>2017</v>
      </c>
      <c r="L469" s="80"/>
    </row>
    <row r="470" spans="1:12" ht="25.5" x14ac:dyDescent="0.2">
      <c r="A470" s="80">
        <v>463</v>
      </c>
      <c r="B470" s="112" t="s">
        <v>1225</v>
      </c>
      <c r="C470" s="100" t="s">
        <v>2449</v>
      </c>
      <c r="D470" s="100" t="s">
        <v>2459</v>
      </c>
      <c r="E470" s="99" t="s">
        <v>1226</v>
      </c>
      <c r="F470" s="99" t="s">
        <v>16</v>
      </c>
      <c r="G470" s="110" t="s">
        <v>995</v>
      </c>
      <c r="H470" s="99" t="s">
        <v>2587</v>
      </c>
      <c r="I470" s="99" t="s">
        <v>2744</v>
      </c>
      <c r="J470" s="102">
        <v>9866</v>
      </c>
      <c r="K470" s="86">
        <v>2017</v>
      </c>
      <c r="L470" s="80"/>
    </row>
    <row r="471" spans="1:12" ht="25.5" x14ac:dyDescent="0.2">
      <c r="A471" s="80">
        <v>464</v>
      </c>
      <c r="B471" s="112" t="s">
        <v>508</v>
      </c>
      <c r="C471" s="100" t="s">
        <v>2449</v>
      </c>
      <c r="D471" s="100" t="s">
        <v>2475</v>
      </c>
      <c r="E471" s="99" t="s">
        <v>1271</v>
      </c>
      <c r="F471" s="99" t="s">
        <v>16</v>
      </c>
      <c r="G471" s="110" t="s">
        <v>763</v>
      </c>
      <c r="H471" s="99" t="s">
        <v>2587</v>
      </c>
      <c r="I471" s="99" t="s">
        <v>2591</v>
      </c>
      <c r="J471" s="102">
        <v>32731</v>
      </c>
      <c r="K471" s="86">
        <v>2017</v>
      </c>
      <c r="L471" s="80"/>
    </row>
    <row r="472" spans="1:12" ht="25.5" x14ac:dyDescent="0.2">
      <c r="A472" s="80">
        <v>465</v>
      </c>
      <c r="B472" s="112" t="s">
        <v>531</v>
      </c>
      <c r="C472" s="100" t="s">
        <v>2449</v>
      </c>
      <c r="D472" s="100" t="s">
        <v>2484</v>
      </c>
      <c r="E472" s="99" t="s">
        <v>1268</v>
      </c>
      <c r="F472" s="99" t="s">
        <v>16</v>
      </c>
      <c r="G472" s="110" t="s">
        <v>1118</v>
      </c>
      <c r="H472" s="99" t="s">
        <v>2588</v>
      </c>
      <c r="I472" s="99" t="s">
        <v>2594</v>
      </c>
      <c r="J472" s="102">
        <v>32530</v>
      </c>
      <c r="K472" s="86">
        <v>2017</v>
      </c>
      <c r="L472" s="80"/>
    </row>
    <row r="473" spans="1:12" ht="25.5" x14ac:dyDescent="0.2">
      <c r="A473" s="80">
        <v>466</v>
      </c>
      <c r="B473" s="112" t="s">
        <v>1258</v>
      </c>
      <c r="C473" s="100" t="s">
        <v>2449</v>
      </c>
      <c r="D473" s="100" t="s">
        <v>2489</v>
      </c>
      <c r="E473" s="99" t="s">
        <v>1259</v>
      </c>
      <c r="F473" s="99" t="s">
        <v>16</v>
      </c>
      <c r="G473" s="110" t="s">
        <v>17</v>
      </c>
      <c r="H473" s="99" t="s">
        <v>2588</v>
      </c>
      <c r="I473" s="99" t="s">
        <v>2746</v>
      </c>
      <c r="J473" s="102">
        <v>26342</v>
      </c>
      <c r="K473" s="86">
        <v>2017</v>
      </c>
      <c r="L473" s="80"/>
    </row>
    <row r="474" spans="1:12" ht="25.5" x14ac:dyDescent="0.2">
      <c r="A474" s="80">
        <v>467</v>
      </c>
      <c r="B474" s="112" t="s">
        <v>517</v>
      </c>
      <c r="C474" s="100" t="s">
        <v>2489</v>
      </c>
      <c r="D474" s="100"/>
      <c r="E474" s="99" t="s">
        <v>1050</v>
      </c>
      <c r="F474" s="99" t="s">
        <v>16</v>
      </c>
      <c r="G474" s="110" t="s">
        <v>1051</v>
      </c>
      <c r="H474" s="99" t="s">
        <v>2589</v>
      </c>
      <c r="I474" s="99" t="s">
        <v>2747</v>
      </c>
      <c r="J474" s="102">
        <v>6583</v>
      </c>
      <c r="K474" s="86">
        <v>2017</v>
      </c>
      <c r="L474" s="80"/>
    </row>
    <row r="475" spans="1:12" ht="25.5" x14ac:dyDescent="0.2">
      <c r="A475" s="80">
        <v>468</v>
      </c>
      <c r="B475" s="112" t="s">
        <v>1269</v>
      </c>
      <c r="C475" s="100" t="s">
        <v>2449</v>
      </c>
      <c r="D475" s="100" t="s">
        <v>2451</v>
      </c>
      <c r="E475" s="99" t="s">
        <v>1270</v>
      </c>
      <c r="F475" s="99" t="s">
        <v>16</v>
      </c>
      <c r="G475" s="110" t="s">
        <v>21</v>
      </c>
      <c r="H475" s="99" t="s">
        <v>2590</v>
      </c>
      <c r="I475" s="99" t="s">
        <v>2748</v>
      </c>
      <c r="J475" s="102">
        <v>32709</v>
      </c>
      <c r="K475" s="86">
        <v>2017</v>
      </c>
      <c r="L475" s="80"/>
    </row>
    <row r="476" spans="1:12" ht="25.5" x14ac:dyDescent="0.2">
      <c r="A476" s="80">
        <v>469</v>
      </c>
      <c r="B476" s="112" t="s">
        <v>1104</v>
      </c>
      <c r="C476" s="100" t="s">
        <v>2487</v>
      </c>
      <c r="D476" s="100"/>
      <c r="E476" s="99" t="s">
        <v>1105</v>
      </c>
      <c r="F476" s="99" t="s">
        <v>16</v>
      </c>
      <c r="G476" s="110" t="s">
        <v>1106</v>
      </c>
      <c r="H476" s="99" t="s">
        <v>2591</v>
      </c>
      <c r="I476" s="99" t="s">
        <v>2748</v>
      </c>
      <c r="J476" s="102">
        <v>26259</v>
      </c>
      <c r="K476" s="86">
        <v>2017</v>
      </c>
      <c r="L476" s="80"/>
    </row>
    <row r="477" spans="1:12" ht="25.5" x14ac:dyDescent="0.2">
      <c r="A477" s="80">
        <v>470</v>
      </c>
      <c r="B477" s="112" t="s">
        <v>1180</v>
      </c>
      <c r="C477" s="100" t="s">
        <v>2449</v>
      </c>
      <c r="D477" s="100" t="s">
        <v>2483</v>
      </c>
      <c r="E477" s="99" t="s">
        <v>1181</v>
      </c>
      <c r="F477" s="99" t="s">
        <v>16</v>
      </c>
      <c r="G477" s="110" t="s">
        <v>182</v>
      </c>
      <c r="H477" s="99" t="s">
        <v>2592</v>
      </c>
      <c r="I477" s="99" t="s">
        <v>2596</v>
      </c>
      <c r="J477" s="102">
        <v>5772</v>
      </c>
      <c r="K477" s="86">
        <v>2017</v>
      </c>
      <c r="L477" s="80"/>
    </row>
    <row r="478" spans="1:12" ht="25.5" x14ac:dyDescent="0.2">
      <c r="A478" s="80">
        <v>471</v>
      </c>
      <c r="B478" s="112" t="s">
        <v>1015</v>
      </c>
      <c r="C478" s="100" t="s">
        <v>2480</v>
      </c>
      <c r="D478" s="100"/>
      <c r="E478" s="99" t="s">
        <v>1016</v>
      </c>
      <c r="F478" s="99" t="s">
        <v>16</v>
      </c>
      <c r="G478" s="110" t="s">
        <v>21</v>
      </c>
      <c r="H478" s="99" t="s">
        <v>2592</v>
      </c>
      <c r="I478" s="99" t="s">
        <v>2746</v>
      </c>
      <c r="J478" s="102">
        <v>3565</v>
      </c>
      <c r="K478" s="86">
        <v>2017</v>
      </c>
      <c r="L478" s="80"/>
    </row>
    <row r="479" spans="1:12" ht="25.5" x14ac:dyDescent="0.2">
      <c r="A479" s="80">
        <v>472</v>
      </c>
      <c r="B479" s="112" t="s">
        <v>1127</v>
      </c>
      <c r="C479" s="100" t="s">
        <v>2449</v>
      </c>
      <c r="D479" s="100" t="s">
        <v>2511</v>
      </c>
      <c r="E479" s="99" t="s">
        <v>1128</v>
      </c>
      <c r="F479" s="99" t="s">
        <v>16</v>
      </c>
      <c r="G479" s="110" t="s">
        <v>1129</v>
      </c>
      <c r="H479" s="99" t="s">
        <v>2593</v>
      </c>
      <c r="I479" s="99" t="s">
        <v>2594</v>
      </c>
      <c r="J479" s="102">
        <v>1613</v>
      </c>
      <c r="K479" s="86">
        <v>2017</v>
      </c>
      <c r="L479" s="80"/>
    </row>
    <row r="480" spans="1:12" ht="25.5" x14ac:dyDescent="0.2">
      <c r="A480" s="80">
        <v>473</v>
      </c>
      <c r="B480" s="112" t="s">
        <v>1004</v>
      </c>
      <c r="C480" s="100" t="s">
        <v>2450</v>
      </c>
      <c r="D480" s="100"/>
      <c r="E480" s="99" t="s">
        <v>1005</v>
      </c>
      <c r="F480" s="99" t="s">
        <v>16</v>
      </c>
      <c r="G480" s="110" t="s">
        <v>36</v>
      </c>
      <c r="H480" s="99" t="s">
        <v>2594</v>
      </c>
      <c r="I480" s="99" t="s">
        <v>2748</v>
      </c>
      <c r="J480" s="102">
        <v>3246</v>
      </c>
      <c r="K480" s="86">
        <v>2017</v>
      </c>
      <c r="L480" s="80"/>
    </row>
    <row r="481" spans="1:12" ht="25.5" x14ac:dyDescent="0.2">
      <c r="A481" s="80">
        <v>474</v>
      </c>
      <c r="B481" s="112" t="s">
        <v>777</v>
      </c>
      <c r="C481" s="100" t="s">
        <v>2502</v>
      </c>
      <c r="D481" s="100"/>
      <c r="E481" s="99" t="s">
        <v>1046</v>
      </c>
      <c r="F481" s="99" t="s">
        <v>16</v>
      </c>
      <c r="G481" s="110" t="s">
        <v>1047</v>
      </c>
      <c r="H481" s="99" t="s">
        <v>2595</v>
      </c>
      <c r="I481" s="99" t="s">
        <v>2749</v>
      </c>
      <c r="J481" s="102">
        <v>6488</v>
      </c>
      <c r="K481" s="86">
        <v>2017</v>
      </c>
      <c r="L481" s="80"/>
    </row>
    <row r="482" spans="1:12" ht="25.5" x14ac:dyDescent="0.2">
      <c r="A482" s="80">
        <v>475</v>
      </c>
      <c r="B482" s="112" t="s">
        <v>1066</v>
      </c>
      <c r="C482" s="100" t="s">
        <v>2503</v>
      </c>
      <c r="D482" s="100"/>
      <c r="E482" s="99" t="s">
        <v>1067</v>
      </c>
      <c r="F482" s="99" t="s">
        <v>16</v>
      </c>
      <c r="G482" s="110" t="s">
        <v>1011</v>
      </c>
      <c r="H482" s="99" t="s">
        <v>2596</v>
      </c>
      <c r="I482" s="99" t="s">
        <v>2750</v>
      </c>
      <c r="J482" s="102">
        <v>9600</v>
      </c>
      <c r="K482" s="86">
        <v>2017</v>
      </c>
      <c r="L482" s="80"/>
    </row>
    <row r="483" spans="1:12" ht="25.5" x14ac:dyDescent="0.2">
      <c r="A483" s="80">
        <v>476</v>
      </c>
      <c r="B483" s="112" t="s">
        <v>1090</v>
      </c>
      <c r="C483" s="100" t="s">
        <v>2470</v>
      </c>
      <c r="D483" s="100"/>
      <c r="E483" s="99" t="s">
        <v>1091</v>
      </c>
      <c r="F483" s="99" t="s">
        <v>16</v>
      </c>
      <c r="G483" s="110" t="s">
        <v>1092</v>
      </c>
      <c r="H483" s="99" t="s">
        <v>2597</v>
      </c>
      <c r="I483" s="99" t="s">
        <v>2751</v>
      </c>
      <c r="J483" s="102">
        <v>21780</v>
      </c>
      <c r="K483" s="86">
        <v>2017</v>
      </c>
      <c r="L483" s="80"/>
    </row>
    <row r="484" spans="1:12" ht="25.5" x14ac:dyDescent="0.2">
      <c r="A484" s="80">
        <v>477</v>
      </c>
      <c r="B484" s="112" t="s">
        <v>1223</v>
      </c>
      <c r="C484" s="100" t="s">
        <v>2449</v>
      </c>
      <c r="D484" s="100" t="s">
        <v>2486</v>
      </c>
      <c r="E484" s="99" t="s">
        <v>1224</v>
      </c>
      <c r="F484" s="99" t="s">
        <v>114</v>
      </c>
      <c r="G484" s="110" t="s">
        <v>768</v>
      </c>
      <c r="H484" s="99" t="s">
        <v>2598</v>
      </c>
      <c r="I484" s="99" t="s">
        <v>2752</v>
      </c>
      <c r="J484" s="102">
        <v>9800</v>
      </c>
      <c r="K484" s="86">
        <v>2017</v>
      </c>
      <c r="L484" s="80"/>
    </row>
    <row r="485" spans="1:12" ht="25.5" x14ac:dyDescent="0.2">
      <c r="A485" s="80">
        <v>478</v>
      </c>
      <c r="B485" s="112" t="s">
        <v>500</v>
      </c>
      <c r="C485" s="100" t="s">
        <v>2449</v>
      </c>
      <c r="D485" s="100" t="s">
        <v>2470</v>
      </c>
      <c r="E485" s="99" t="s">
        <v>1139</v>
      </c>
      <c r="F485" s="99" t="s">
        <v>16</v>
      </c>
      <c r="G485" s="110" t="s">
        <v>716</v>
      </c>
      <c r="H485" s="99" t="s">
        <v>2599</v>
      </c>
      <c r="I485" s="99" t="s">
        <v>2753</v>
      </c>
      <c r="J485" s="102">
        <v>2450</v>
      </c>
      <c r="K485" s="86">
        <v>2017</v>
      </c>
      <c r="L485" s="80"/>
    </row>
    <row r="486" spans="1:12" ht="25.5" x14ac:dyDescent="0.2">
      <c r="A486" s="80">
        <v>479</v>
      </c>
      <c r="B486" s="112" t="s">
        <v>1260</v>
      </c>
      <c r="C486" s="100" t="s">
        <v>2449</v>
      </c>
      <c r="D486" s="100" t="s">
        <v>2455</v>
      </c>
      <c r="E486" s="99" t="s">
        <v>1261</v>
      </c>
      <c r="F486" s="99" t="s">
        <v>16</v>
      </c>
      <c r="G486" s="110" t="s">
        <v>754</v>
      </c>
      <c r="H486" s="99" t="s">
        <v>2600</v>
      </c>
      <c r="I486" s="99" t="s">
        <v>2754</v>
      </c>
      <c r="J486" s="102">
        <v>29960</v>
      </c>
      <c r="K486" s="86">
        <v>2017</v>
      </c>
      <c r="L486" s="80"/>
    </row>
    <row r="487" spans="1:12" x14ac:dyDescent="0.2">
      <c r="A487" s="80">
        <v>480</v>
      </c>
      <c r="B487" s="112" t="s">
        <v>1281</v>
      </c>
      <c r="C487" s="99"/>
      <c r="D487" s="99" t="s">
        <v>1282</v>
      </c>
      <c r="E487" s="99" t="s">
        <v>1283</v>
      </c>
      <c r="F487" s="99" t="s">
        <v>677</v>
      </c>
      <c r="G487" s="110" t="s">
        <v>1284</v>
      </c>
      <c r="H487" s="99" t="s">
        <v>2601</v>
      </c>
      <c r="I487" s="99" t="s">
        <v>2755</v>
      </c>
      <c r="J487" s="102">
        <v>50631</v>
      </c>
      <c r="K487" s="86">
        <v>2017</v>
      </c>
      <c r="L487" s="80"/>
    </row>
    <row r="488" spans="1:12" ht="25.5" x14ac:dyDescent="0.2">
      <c r="A488" s="80">
        <v>481</v>
      </c>
      <c r="B488" s="112" t="s">
        <v>1279</v>
      </c>
      <c r="C488" s="100" t="s">
        <v>2449</v>
      </c>
      <c r="D488" s="100" t="s">
        <v>2480</v>
      </c>
      <c r="E488" s="99" t="s">
        <v>1280</v>
      </c>
      <c r="F488" s="99" t="s">
        <v>16</v>
      </c>
      <c r="G488" s="110" t="s">
        <v>688</v>
      </c>
      <c r="H488" s="99" t="s">
        <v>2602</v>
      </c>
      <c r="I488" s="99" t="s">
        <v>2756</v>
      </c>
      <c r="J488" s="102">
        <v>46277</v>
      </c>
      <c r="K488" s="86">
        <v>2017</v>
      </c>
      <c r="L488" s="80"/>
    </row>
    <row r="489" spans="1:12" ht="25.5" x14ac:dyDescent="0.2">
      <c r="A489" s="80">
        <v>482</v>
      </c>
      <c r="B489" s="112" t="s">
        <v>1052</v>
      </c>
      <c r="C489" s="100" t="s">
        <v>2463</v>
      </c>
      <c r="D489" s="100"/>
      <c r="E489" s="99" t="s">
        <v>1053</v>
      </c>
      <c r="F489" s="99" t="s">
        <v>16</v>
      </c>
      <c r="G489" s="110" t="s">
        <v>1054</v>
      </c>
      <c r="H489" s="99" t="s">
        <v>2603</v>
      </c>
      <c r="I489" s="99" t="s">
        <v>2604</v>
      </c>
      <c r="J489" s="102">
        <v>6749</v>
      </c>
      <c r="K489" s="86">
        <v>2017</v>
      </c>
      <c r="L489" s="80"/>
    </row>
    <row r="490" spans="1:12" x14ac:dyDescent="0.2">
      <c r="A490" s="80">
        <v>483</v>
      </c>
      <c r="B490" s="112" t="s">
        <v>1055</v>
      </c>
      <c r="C490" s="100" t="s">
        <v>2466</v>
      </c>
      <c r="D490" s="100"/>
      <c r="E490" s="99" t="s">
        <v>1056</v>
      </c>
      <c r="F490" s="99" t="s">
        <v>16</v>
      </c>
      <c r="G490" s="110" t="s">
        <v>1057</v>
      </c>
      <c r="H490" s="99" t="s">
        <v>2604</v>
      </c>
      <c r="I490" s="99" t="s">
        <v>2757</v>
      </c>
      <c r="J490" s="102">
        <v>7840</v>
      </c>
      <c r="K490" s="86">
        <v>2017</v>
      </c>
      <c r="L490" s="80"/>
    </row>
    <row r="491" spans="1:12" ht="25.5" x14ac:dyDescent="0.2">
      <c r="A491" s="80">
        <v>484</v>
      </c>
      <c r="B491" s="110" t="s">
        <v>505</v>
      </c>
      <c r="C491" s="103" t="s">
        <v>2449</v>
      </c>
      <c r="D491" s="104" t="s">
        <v>2450</v>
      </c>
      <c r="E491" s="101" t="s">
        <v>632</v>
      </c>
      <c r="F491" s="101" t="s">
        <v>16</v>
      </c>
      <c r="G491" s="110" t="s">
        <v>688</v>
      </c>
      <c r="H491" s="101" t="s">
        <v>2605</v>
      </c>
      <c r="I491" s="101" t="s">
        <v>2609</v>
      </c>
      <c r="J491" s="85">
        <v>2498.0299999999988</v>
      </c>
      <c r="K491" s="86">
        <v>2018</v>
      </c>
      <c r="L491" s="80"/>
    </row>
    <row r="492" spans="1:12" ht="25.5" x14ac:dyDescent="0.2">
      <c r="A492" s="80">
        <v>485</v>
      </c>
      <c r="B492" s="110" t="s">
        <v>537</v>
      </c>
      <c r="C492" s="103" t="s">
        <v>2449</v>
      </c>
      <c r="D492" s="104" t="s">
        <v>2476</v>
      </c>
      <c r="E492" s="101" t="s">
        <v>648</v>
      </c>
      <c r="F492" s="101" t="s">
        <v>16</v>
      </c>
      <c r="G492" s="110" t="s">
        <v>88</v>
      </c>
      <c r="H492" s="101" t="s">
        <v>2606</v>
      </c>
      <c r="I492" s="101" t="s">
        <v>2611</v>
      </c>
      <c r="J492" s="85">
        <v>4199.2900000000373</v>
      </c>
      <c r="K492" s="86">
        <v>2018</v>
      </c>
      <c r="L492" s="80"/>
    </row>
    <row r="493" spans="1:12" ht="25.5" x14ac:dyDescent="0.2">
      <c r="A493" s="80">
        <v>486</v>
      </c>
      <c r="B493" s="110" t="s">
        <v>523</v>
      </c>
      <c r="C493" s="104" t="s">
        <v>2474</v>
      </c>
      <c r="D493" s="103" t="s">
        <v>2449</v>
      </c>
      <c r="E493" s="101" t="s">
        <v>601</v>
      </c>
      <c r="F493" s="101" t="s">
        <v>16</v>
      </c>
      <c r="G493" s="110" t="s">
        <v>695</v>
      </c>
      <c r="H493" s="101" t="s">
        <v>2606</v>
      </c>
      <c r="I493" s="101" t="s">
        <v>2606</v>
      </c>
      <c r="J493" s="85">
        <v>2116.8299999999981</v>
      </c>
      <c r="K493" s="86">
        <v>2018</v>
      </c>
      <c r="L493" s="80"/>
    </row>
    <row r="494" spans="1:12" ht="25.5" x14ac:dyDescent="0.2">
      <c r="A494" s="80">
        <v>487</v>
      </c>
      <c r="B494" s="110" t="s">
        <v>562</v>
      </c>
      <c r="C494" s="103" t="s">
        <v>2449</v>
      </c>
      <c r="D494" s="104" t="s">
        <v>2463</v>
      </c>
      <c r="E494" s="101" t="s">
        <v>665</v>
      </c>
      <c r="F494" s="101" t="s">
        <v>16</v>
      </c>
      <c r="G494" s="110" t="s">
        <v>701</v>
      </c>
      <c r="H494" s="101" t="s">
        <v>2607</v>
      </c>
      <c r="I494" s="101" t="s">
        <v>2758</v>
      </c>
      <c r="J494" s="85">
        <v>17495.649999999965</v>
      </c>
      <c r="K494" s="86">
        <v>2018</v>
      </c>
      <c r="L494" s="80"/>
    </row>
    <row r="495" spans="1:12" ht="25.5" x14ac:dyDescent="0.2">
      <c r="A495" s="80">
        <v>488</v>
      </c>
      <c r="B495" s="110" t="s">
        <v>569</v>
      </c>
      <c r="C495" s="103" t="s">
        <v>2449</v>
      </c>
      <c r="D495" s="104" t="s">
        <v>2497</v>
      </c>
      <c r="E495" s="101" t="s">
        <v>671</v>
      </c>
      <c r="F495" s="101" t="s">
        <v>16</v>
      </c>
      <c r="G495" s="110" t="s">
        <v>725</v>
      </c>
      <c r="H495" s="101" t="s">
        <v>2607</v>
      </c>
      <c r="I495" s="101" t="s">
        <v>2616</v>
      </c>
      <c r="J495" s="85">
        <v>23378.550000000047</v>
      </c>
      <c r="K495" s="86">
        <v>2018</v>
      </c>
      <c r="L495" s="80"/>
    </row>
    <row r="496" spans="1:12" ht="25.5" x14ac:dyDescent="0.2">
      <c r="A496" s="80">
        <v>489</v>
      </c>
      <c r="B496" s="110" t="s">
        <v>485</v>
      </c>
      <c r="C496" s="103" t="s">
        <v>2449</v>
      </c>
      <c r="D496" s="104" t="s">
        <v>2475</v>
      </c>
      <c r="E496" s="101" t="s">
        <v>660</v>
      </c>
      <c r="F496" s="101" t="s">
        <v>16</v>
      </c>
      <c r="G496" s="110" t="s">
        <v>701</v>
      </c>
      <c r="H496" s="101" t="s">
        <v>2608</v>
      </c>
      <c r="I496" s="101" t="s">
        <v>2612</v>
      </c>
      <c r="J496" s="85">
        <v>7451.2700000000186</v>
      </c>
      <c r="K496" s="86">
        <v>2018</v>
      </c>
      <c r="L496" s="80"/>
    </row>
    <row r="497" spans="1:12" ht="25.5" x14ac:dyDescent="0.2">
      <c r="A497" s="80">
        <v>490</v>
      </c>
      <c r="B497" s="110" t="s">
        <v>471</v>
      </c>
      <c r="C497" s="104" t="s">
        <v>2479</v>
      </c>
      <c r="D497" s="103" t="s">
        <v>2449</v>
      </c>
      <c r="E497" s="101" t="s">
        <v>620</v>
      </c>
      <c r="F497" s="101" t="s">
        <v>16</v>
      </c>
      <c r="G497" s="110" t="s">
        <v>692</v>
      </c>
      <c r="H497" s="101" t="s">
        <v>2609</v>
      </c>
      <c r="I497" s="101" t="s">
        <v>2759</v>
      </c>
      <c r="J497" s="85">
        <v>26094.719999999972</v>
      </c>
      <c r="K497" s="86">
        <v>2018</v>
      </c>
      <c r="L497" s="80"/>
    </row>
    <row r="498" spans="1:12" ht="25.5" x14ac:dyDescent="0.2">
      <c r="A498" s="80">
        <v>491</v>
      </c>
      <c r="B498" s="110" t="s">
        <v>543</v>
      </c>
      <c r="C498" s="104" t="s">
        <v>2508</v>
      </c>
      <c r="D498" s="103" t="s">
        <v>2449</v>
      </c>
      <c r="E498" s="101" t="s">
        <v>612</v>
      </c>
      <c r="F498" s="101" t="s">
        <v>16</v>
      </c>
      <c r="G498" s="110" t="s">
        <v>696</v>
      </c>
      <c r="H498" s="101" t="s">
        <v>2609</v>
      </c>
      <c r="I498" s="101" t="s">
        <v>2614</v>
      </c>
      <c r="J498" s="85">
        <v>5800.3300000000163</v>
      </c>
      <c r="K498" s="86">
        <v>2018</v>
      </c>
      <c r="L498" s="80"/>
    </row>
    <row r="499" spans="1:12" x14ac:dyDescent="0.2">
      <c r="A499" s="80">
        <v>492</v>
      </c>
      <c r="B499" s="110" t="s">
        <v>540</v>
      </c>
      <c r="C499" s="104" t="s">
        <v>2476</v>
      </c>
      <c r="D499" s="103" t="s">
        <v>2449</v>
      </c>
      <c r="E499" s="101" t="s">
        <v>609</v>
      </c>
      <c r="F499" s="101" t="s">
        <v>678</v>
      </c>
      <c r="G499" s="110" t="s">
        <v>745</v>
      </c>
      <c r="H499" s="101" t="s">
        <v>2610</v>
      </c>
      <c r="I499" s="101" t="s">
        <v>2611</v>
      </c>
      <c r="J499" s="85">
        <v>5699.6000000000058</v>
      </c>
      <c r="K499" s="86">
        <v>2018</v>
      </c>
      <c r="L499" s="80"/>
    </row>
    <row r="500" spans="1:12" x14ac:dyDescent="0.2">
      <c r="A500" s="80">
        <v>493</v>
      </c>
      <c r="B500" s="110" t="s">
        <v>568</v>
      </c>
      <c r="C500" s="104" t="s">
        <v>2487</v>
      </c>
      <c r="D500" s="103" t="s">
        <v>2449</v>
      </c>
      <c r="E500" s="101" t="s">
        <v>619</v>
      </c>
      <c r="F500" s="101" t="s">
        <v>677</v>
      </c>
      <c r="G500" s="110" t="s">
        <v>749</v>
      </c>
      <c r="H500" s="101" t="s">
        <v>2611</v>
      </c>
      <c r="I500" s="101" t="s">
        <v>2760</v>
      </c>
      <c r="J500" s="85">
        <v>23349.669999999925</v>
      </c>
      <c r="K500" s="86">
        <v>2018</v>
      </c>
      <c r="L500" s="80"/>
    </row>
    <row r="501" spans="1:12" ht="25.5" x14ac:dyDescent="0.2">
      <c r="A501" s="80">
        <v>494</v>
      </c>
      <c r="B501" s="110" t="s">
        <v>541</v>
      </c>
      <c r="C501" s="104" t="s">
        <v>2501</v>
      </c>
      <c r="D501" s="103" t="s">
        <v>2449</v>
      </c>
      <c r="E501" s="101" t="s">
        <v>610</v>
      </c>
      <c r="F501" s="101" t="s">
        <v>16</v>
      </c>
      <c r="G501" s="110" t="s">
        <v>691</v>
      </c>
      <c r="H501" s="101" t="s">
        <v>2612</v>
      </c>
      <c r="I501" s="101" t="s">
        <v>2761</v>
      </c>
      <c r="J501" s="85">
        <v>5729.1300000000047</v>
      </c>
      <c r="K501" s="86">
        <v>2018</v>
      </c>
      <c r="L501" s="80"/>
    </row>
    <row r="502" spans="1:12" x14ac:dyDescent="0.2">
      <c r="A502" s="80">
        <v>495</v>
      </c>
      <c r="B502" s="110" t="s">
        <v>509</v>
      </c>
      <c r="C502" s="103" t="s">
        <v>2449</v>
      </c>
      <c r="D502" s="104" t="s">
        <v>2511</v>
      </c>
      <c r="E502" s="101" t="s">
        <v>638</v>
      </c>
      <c r="F502" s="101" t="s">
        <v>16</v>
      </c>
      <c r="G502" s="110" t="s">
        <v>153</v>
      </c>
      <c r="H502" s="101" t="s">
        <v>2612</v>
      </c>
      <c r="I502" s="101" t="s">
        <v>2615</v>
      </c>
      <c r="J502" s="85">
        <v>2495.289999999979</v>
      </c>
      <c r="K502" s="86">
        <v>2018</v>
      </c>
      <c r="L502" s="80"/>
    </row>
    <row r="503" spans="1:12" ht="25.5" x14ac:dyDescent="0.2">
      <c r="A503" s="80">
        <v>496</v>
      </c>
      <c r="B503" s="110" t="s">
        <v>528</v>
      </c>
      <c r="C503" s="103" t="s">
        <v>2449</v>
      </c>
      <c r="D503" s="104" t="s">
        <v>2483</v>
      </c>
      <c r="E503" s="101" t="s">
        <v>639</v>
      </c>
      <c r="F503" s="101" t="s">
        <v>16</v>
      </c>
      <c r="G503" s="110" t="s">
        <v>723</v>
      </c>
      <c r="H503" s="101" t="s">
        <v>2613</v>
      </c>
      <c r="I503" s="101" t="s">
        <v>2762</v>
      </c>
      <c r="J503" s="85">
        <v>2526.3500000000349</v>
      </c>
      <c r="K503" s="86">
        <v>2018</v>
      </c>
      <c r="L503" s="80"/>
    </row>
    <row r="504" spans="1:12" x14ac:dyDescent="0.2">
      <c r="A504" s="80">
        <v>497</v>
      </c>
      <c r="B504" s="110" t="s">
        <v>554</v>
      </c>
      <c r="C504" s="104" t="s">
        <v>2498</v>
      </c>
      <c r="D504" s="103" t="s">
        <v>2449</v>
      </c>
      <c r="E504" s="101" t="s">
        <v>615</v>
      </c>
      <c r="F504" s="101" t="s">
        <v>16</v>
      </c>
      <c r="G504" s="110" t="s">
        <v>747</v>
      </c>
      <c r="H504" s="101" t="s">
        <v>2614</v>
      </c>
      <c r="I504" s="101" t="s">
        <v>2760</v>
      </c>
      <c r="J504" s="85">
        <v>7042.9199999999837</v>
      </c>
      <c r="K504" s="86">
        <v>2018</v>
      </c>
      <c r="L504" s="80"/>
    </row>
    <row r="505" spans="1:12" ht="25.5" x14ac:dyDescent="0.2">
      <c r="A505" s="80">
        <v>498</v>
      </c>
      <c r="B505" s="110" t="s">
        <v>548</v>
      </c>
      <c r="C505" s="103" t="s">
        <v>2449</v>
      </c>
      <c r="D505" s="104" t="s">
        <v>2512</v>
      </c>
      <c r="E505" s="101" t="s">
        <v>652</v>
      </c>
      <c r="F505" s="101" t="s">
        <v>16</v>
      </c>
      <c r="G505" s="110" t="s">
        <v>698</v>
      </c>
      <c r="H505" s="101" t="s">
        <v>2615</v>
      </c>
      <c r="I505" s="101" t="s">
        <v>2763</v>
      </c>
      <c r="J505" s="85">
        <v>6562.2900000000081</v>
      </c>
      <c r="K505" s="86">
        <v>2018</v>
      </c>
      <c r="L505" s="80"/>
    </row>
    <row r="506" spans="1:12" ht="25.5" x14ac:dyDescent="0.2">
      <c r="A506" s="80">
        <v>499</v>
      </c>
      <c r="B506" s="110" t="s">
        <v>561</v>
      </c>
      <c r="C506" s="103" t="s">
        <v>2449</v>
      </c>
      <c r="D506" s="104" t="s">
        <v>2480</v>
      </c>
      <c r="E506" s="101" t="s">
        <v>664</v>
      </c>
      <c r="F506" s="101" t="s">
        <v>16</v>
      </c>
      <c r="G506" s="110" t="s">
        <v>696</v>
      </c>
      <c r="H506" s="101" t="s">
        <v>2616</v>
      </c>
      <c r="I506" s="101" t="s">
        <v>2760</v>
      </c>
      <c r="J506" s="85">
        <v>16971</v>
      </c>
      <c r="K506" s="86">
        <v>2018</v>
      </c>
      <c r="L506" s="80"/>
    </row>
    <row r="507" spans="1:12" ht="25.5" x14ac:dyDescent="0.2">
      <c r="A507" s="80">
        <v>500</v>
      </c>
      <c r="B507" s="110" t="s">
        <v>506</v>
      </c>
      <c r="C507" s="103" t="s">
        <v>2449</v>
      </c>
      <c r="D507" s="104" t="s">
        <v>2489</v>
      </c>
      <c r="E507" s="101" t="s">
        <v>637</v>
      </c>
      <c r="F507" s="101" t="s">
        <v>16</v>
      </c>
      <c r="G507" s="110" t="s">
        <v>764</v>
      </c>
      <c r="H507" s="101" t="s">
        <v>2616</v>
      </c>
      <c r="I507" s="101" t="s">
        <v>2764</v>
      </c>
      <c r="J507" s="85">
        <v>2405</v>
      </c>
      <c r="K507" s="86">
        <v>2018</v>
      </c>
      <c r="L507" s="80"/>
    </row>
    <row r="508" spans="1:12" x14ac:dyDescent="0.2">
      <c r="A508" s="80">
        <v>501</v>
      </c>
      <c r="B508" s="110" t="s">
        <v>563</v>
      </c>
      <c r="C508" s="103" t="s">
        <v>2449</v>
      </c>
      <c r="D508" s="104" t="s">
        <v>2468</v>
      </c>
      <c r="E508" s="101" t="s">
        <v>666</v>
      </c>
      <c r="F508" s="101" t="s">
        <v>683</v>
      </c>
      <c r="G508" s="110" t="s">
        <v>742</v>
      </c>
      <c r="H508" s="101" t="s">
        <v>2617</v>
      </c>
      <c r="I508" s="101" t="s">
        <v>2765</v>
      </c>
      <c r="J508" s="85">
        <v>17666.039999999979</v>
      </c>
      <c r="K508" s="86">
        <v>2018</v>
      </c>
      <c r="L508" s="80"/>
    </row>
    <row r="509" spans="1:12" ht="25.5" x14ac:dyDescent="0.2">
      <c r="A509" s="80">
        <v>502</v>
      </c>
      <c r="B509" s="110" t="s">
        <v>519</v>
      </c>
      <c r="C509" s="104" t="s">
        <v>2464</v>
      </c>
      <c r="D509" s="103" t="s">
        <v>2449</v>
      </c>
      <c r="E509" s="101" t="s">
        <v>599</v>
      </c>
      <c r="F509" s="101" t="s">
        <v>16</v>
      </c>
      <c r="G509" s="110" t="s">
        <v>693</v>
      </c>
      <c r="H509" s="101" t="s">
        <v>2618</v>
      </c>
      <c r="I509" s="101" t="s">
        <v>2620</v>
      </c>
      <c r="J509" s="85">
        <v>1481.3299999999872</v>
      </c>
      <c r="K509" s="86">
        <v>2018</v>
      </c>
      <c r="L509" s="80"/>
    </row>
    <row r="510" spans="1:12" x14ac:dyDescent="0.2">
      <c r="A510" s="80">
        <v>503</v>
      </c>
      <c r="B510" s="110" t="s">
        <v>544</v>
      </c>
      <c r="C510" s="103" t="s">
        <v>2449</v>
      </c>
      <c r="D510" s="104" t="s">
        <v>2455</v>
      </c>
      <c r="E510" s="101" t="s">
        <v>650</v>
      </c>
      <c r="F510" s="101" t="s">
        <v>16</v>
      </c>
      <c r="G510" s="110" t="s">
        <v>730</v>
      </c>
      <c r="H510" s="101" t="s">
        <v>2619</v>
      </c>
      <c r="I510" s="101" t="s">
        <v>2621</v>
      </c>
      <c r="J510" s="85">
        <v>5953.4599999999919</v>
      </c>
      <c r="K510" s="86">
        <v>2018</v>
      </c>
      <c r="L510" s="80"/>
    </row>
    <row r="511" spans="1:12" ht="25.5" x14ac:dyDescent="0.2">
      <c r="A511" s="80">
        <v>504</v>
      </c>
      <c r="B511" s="110" t="s">
        <v>529</v>
      </c>
      <c r="C511" s="103" t="s">
        <v>2449</v>
      </c>
      <c r="D511" s="104" t="s">
        <v>2470</v>
      </c>
      <c r="E511" s="101" t="s">
        <v>649</v>
      </c>
      <c r="F511" s="101" t="s">
        <v>16</v>
      </c>
      <c r="G511" s="110" t="s">
        <v>753</v>
      </c>
      <c r="H511" s="101" t="s">
        <v>2620</v>
      </c>
      <c r="I511" s="101" t="s">
        <v>2633</v>
      </c>
      <c r="J511" s="85">
        <v>6865.2200000000012</v>
      </c>
      <c r="K511" s="86">
        <v>2018</v>
      </c>
      <c r="L511" s="80"/>
    </row>
    <row r="512" spans="1:12" ht="25.5" x14ac:dyDescent="0.2">
      <c r="A512" s="80">
        <v>505</v>
      </c>
      <c r="B512" s="110" t="s">
        <v>567</v>
      </c>
      <c r="C512" s="103" t="s">
        <v>2449</v>
      </c>
      <c r="D512" s="104" t="s">
        <v>2513</v>
      </c>
      <c r="E512" s="101" t="s">
        <v>670</v>
      </c>
      <c r="F512" s="101" t="s">
        <v>16</v>
      </c>
      <c r="G512" s="110" t="s">
        <v>716</v>
      </c>
      <c r="H512" s="101" t="s">
        <v>2620</v>
      </c>
      <c r="I512" s="101" t="s">
        <v>2629</v>
      </c>
      <c r="J512" s="85">
        <v>22379.559999999939</v>
      </c>
      <c r="K512" s="86">
        <v>2018</v>
      </c>
      <c r="L512" s="80"/>
    </row>
    <row r="513" spans="1:12" ht="25.5" x14ac:dyDescent="0.2">
      <c r="A513" s="80">
        <v>506</v>
      </c>
      <c r="B513" s="110" t="s">
        <v>475</v>
      </c>
      <c r="C513" s="103" t="s">
        <v>2449</v>
      </c>
      <c r="D513" s="104" t="s">
        <v>2505</v>
      </c>
      <c r="E513" s="101" t="s">
        <v>667</v>
      </c>
      <c r="F513" s="101" t="s">
        <v>9</v>
      </c>
      <c r="G513" s="110" t="s">
        <v>773</v>
      </c>
      <c r="H513" s="101" t="s">
        <v>2621</v>
      </c>
      <c r="I513" s="101" t="s">
        <v>2624</v>
      </c>
      <c r="J513" s="85">
        <v>18743.530000000028</v>
      </c>
      <c r="K513" s="86">
        <v>2018</v>
      </c>
      <c r="L513" s="80"/>
    </row>
    <row r="514" spans="1:12" ht="25.5" x14ac:dyDescent="0.2">
      <c r="A514" s="80">
        <v>507</v>
      </c>
      <c r="B514" s="110" t="s">
        <v>553</v>
      </c>
      <c r="C514" s="103" t="s">
        <v>2449</v>
      </c>
      <c r="D514" s="104" t="s">
        <v>2514</v>
      </c>
      <c r="E514" s="101" t="s">
        <v>657</v>
      </c>
      <c r="F514" s="101" t="s">
        <v>16</v>
      </c>
      <c r="G514" s="110" t="s">
        <v>699</v>
      </c>
      <c r="H514" s="101" t="s">
        <v>2622</v>
      </c>
      <c r="I514" s="101" t="s">
        <v>2766</v>
      </c>
      <c r="J514" s="85">
        <v>6930</v>
      </c>
      <c r="K514" s="86">
        <v>2018</v>
      </c>
      <c r="L514" s="80"/>
    </row>
    <row r="515" spans="1:12" ht="25.5" x14ac:dyDescent="0.2">
      <c r="A515" s="80">
        <v>508</v>
      </c>
      <c r="B515" s="110" t="s">
        <v>493</v>
      </c>
      <c r="C515" s="103" t="s">
        <v>2449</v>
      </c>
      <c r="D515" s="104" t="s">
        <v>2516</v>
      </c>
      <c r="E515" s="101" t="s">
        <v>659</v>
      </c>
      <c r="F515" s="101" t="s">
        <v>16</v>
      </c>
      <c r="G515" s="110" t="s">
        <v>758</v>
      </c>
      <c r="H515" s="101" t="s">
        <v>2623</v>
      </c>
      <c r="I515" s="101" t="s">
        <v>2767</v>
      </c>
      <c r="J515" s="85">
        <v>7207.7099999999627</v>
      </c>
      <c r="K515" s="86">
        <v>2018</v>
      </c>
      <c r="L515" s="80"/>
    </row>
    <row r="516" spans="1:12" x14ac:dyDescent="0.2">
      <c r="A516" s="80">
        <v>509</v>
      </c>
      <c r="B516" s="110" t="s">
        <v>542</v>
      </c>
      <c r="C516" s="104" t="s">
        <v>2452</v>
      </c>
      <c r="D516" s="103" t="s">
        <v>2449</v>
      </c>
      <c r="E516" s="101" t="s">
        <v>611</v>
      </c>
      <c r="F516" s="101" t="s">
        <v>16</v>
      </c>
      <c r="G516" s="110" t="s">
        <v>41</v>
      </c>
      <c r="H516" s="101" t="s">
        <v>2624</v>
      </c>
      <c r="I516" s="101" t="s">
        <v>2630</v>
      </c>
      <c r="J516" s="85">
        <v>5793.1699999999837</v>
      </c>
      <c r="K516" s="86">
        <v>2018</v>
      </c>
      <c r="L516" s="80"/>
    </row>
    <row r="517" spans="1:12" ht="25.5" x14ac:dyDescent="0.2">
      <c r="A517" s="80">
        <v>510</v>
      </c>
      <c r="B517" s="110" t="s">
        <v>566</v>
      </c>
      <c r="C517" s="103" t="s">
        <v>2449</v>
      </c>
      <c r="D517" s="104" t="s">
        <v>2521</v>
      </c>
      <c r="E517" s="101" t="s">
        <v>669</v>
      </c>
      <c r="F517" s="101" t="s">
        <v>16</v>
      </c>
      <c r="G517" s="110" t="s">
        <v>732</v>
      </c>
      <c r="H517" s="101" t="s">
        <v>2625</v>
      </c>
      <c r="I517" s="101" t="s">
        <v>2768</v>
      </c>
      <c r="J517" s="85">
        <v>22370.930000000051</v>
      </c>
      <c r="K517" s="86">
        <v>2018</v>
      </c>
      <c r="L517" s="80"/>
    </row>
    <row r="518" spans="1:12" x14ac:dyDescent="0.2">
      <c r="A518" s="80">
        <v>511</v>
      </c>
      <c r="B518" s="110" t="s">
        <v>478</v>
      </c>
      <c r="C518" s="103" t="s">
        <v>2449</v>
      </c>
      <c r="D518" s="104" t="s">
        <v>2521</v>
      </c>
      <c r="E518" s="101" t="s">
        <v>640</v>
      </c>
      <c r="F518" s="101" t="s">
        <v>16</v>
      </c>
      <c r="G518" s="110" t="s">
        <v>738</v>
      </c>
      <c r="H518" s="101" t="s">
        <v>2626</v>
      </c>
      <c r="I518" s="101" t="s">
        <v>2632</v>
      </c>
      <c r="J518" s="85">
        <v>2599.6499999999651</v>
      </c>
      <c r="K518" s="86">
        <v>2018</v>
      </c>
      <c r="L518" s="80"/>
    </row>
    <row r="519" spans="1:12" x14ac:dyDescent="0.2">
      <c r="A519" s="80">
        <v>512</v>
      </c>
      <c r="B519" s="110" t="s">
        <v>525</v>
      </c>
      <c r="C519" s="104" t="s">
        <v>2484</v>
      </c>
      <c r="D519" s="103" t="s">
        <v>2449</v>
      </c>
      <c r="E519" s="101" t="s">
        <v>602</v>
      </c>
      <c r="F519" s="101" t="s">
        <v>16</v>
      </c>
      <c r="G519" s="110" t="s">
        <v>738</v>
      </c>
      <c r="H519" s="101" t="s">
        <v>2627</v>
      </c>
      <c r="I519" s="101" t="s">
        <v>2630</v>
      </c>
      <c r="J519" s="85">
        <v>2261.1000000000058</v>
      </c>
      <c r="K519" s="86">
        <v>2018</v>
      </c>
      <c r="L519" s="80"/>
    </row>
    <row r="520" spans="1:12" ht="25.5" x14ac:dyDescent="0.2">
      <c r="A520" s="80">
        <v>513</v>
      </c>
      <c r="B520" s="110" t="s">
        <v>552</v>
      </c>
      <c r="C520" s="103" t="s">
        <v>2449</v>
      </c>
      <c r="D520" s="104" t="s">
        <v>2512</v>
      </c>
      <c r="E520" s="101" t="s">
        <v>656</v>
      </c>
      <c r="F520" s="101" t="s">
        <v>16</v>
      </c>
      <c r="G520" s="110" t="s">
        <v>695</v>
      </c>
      <c r="H520" s="101" t="s">
        <v>2628</v>
      </c>
      <c r="I520" s="101" t="s">
        <v>2768</v>
      </c>
      <c r="J520" s="85">
        <v>6915.7600000000093</v>
      </c>
      <c r="K520" s="86">
        <v>2018</v>
      </c>
      <c r="L520" s="80"/>
    </row>
    <row r="521" spans="1:12" ht="25.5" x14ac:dyDescent="0.2">
      <c r="A521" s="80">
        <v>514</v>
      </c>
      <c r="B521" s="110" t="s">
        <v>565</v>
      </c>
      <c r="C521" s="104" t="s">
        <v>2471</v>
      </c>
      <c r="D521" s="103" t="s">
        <v>2449</v>
      </c>
      <c r="E521" s="101" t="s">
        <v>618</v>
      </c>
      <c r="F521" s="101" t="s">
        <v>16</v>
      </c>
      <c r="G521" s="110" t="s">
        <v>748</v>
      </c>
      <c r="H521" s="101" t="s">
        <v>2629</v>
      </c>
      <c r="I521" s="101" t="s">
        <v>2769</v>
      </c>
      <c r="J521" s="85">
        <v>22070.290000000037</v>
      </c>
      <c r="K521" s="86">
        <v>2018</v>
      </c>
      <c r="L521" s="80"/>
    </row>
    <row r="522" spans="1:12" ht="25.5" x14ac:dyDescent="0.2">
      <c r="A522" s="80">
        <v>515</v>
      </c>
      <c r="B522" s="110" t="s">
        <v>526</v>
      </c>
      <c r="C522" s="104" t="s">
        <v>2515</v>
      </c>
      <c r="D522" s="103" t="s">
        <v>2449</v>
      </c>
      <c r="E522" s="101" t="s">
        <v>603</v>
      </c>
      <c r="F522" s="101" t="s">
        <v>16</v>
      </c>
      <c r="G522" s="110" t="s">
        <v>698</v>
      </c>
      <c r="H522" s="101" t="s">
        <v>2630</v>
      </c>
      <c r="I522" s="101" t="s">
        <v>2633</v>
      </c>
      <c r="J522" s="85">
        <v>2428.820000000007</v>
      </c>
      <c r="K522" s="86">
        <v>2018</v>
      </c>
      <c r="L522" s="80"/>
    </row>
    <row r="523" spans="1:12" ht="25.5" x14ac:dyDescent="0.2">
      <c r="A523" s="80">
        <v>516</v>
      </c>
      <c r="B523" s="110" t="s">
        <v>539</v>
      </c>
      <c r="C523" s="104" t="s">
        <v>2455</v>
      </c>
      <c r="D523" s="103" t="s">
        <v>2449</v>
      </c>
      <c r="E523" s="101" t="s">
        <v>608</v>
      </c>
      <c r="F523" s="101" t="s">
        <v>16</v>
      </c>
      <c r="G523" s="110" t="s">
        <v>721</v>
      </c>
      <c r="H523" s="101" t="s">
        <v>2630</v>
      </c>
      <c r="I523" s="101" t="s">
        <v>2770</v>
      </c>
      <c r="J523" s="85">
        <v>5617.1900000000023</v>
      </c>
      <c r="K523" s="86">
        <v>2018</v>
      </c>
      <c r="L523" s="80"/>
    </row>
    <row r="524" spans="1:12" ht="25.5" x14ac:dyDescent="0.2">
      <c r="A524" s="80">
        <v>517</v>
      </c>
      <c r="B524" s="110" t="s">
        <v>516</v>
      </c>
      <c r="C524" s="103" t="s">
        <v>2449</v>
      </c>
      <c r="D524" s="104" t="s">
        <v>2482</v>
      </c>
      <c r="E524" s="101" t="s">
        <v>646</v>
      </c>
      <c r="F524" s="101" t="s">
        <v>16</v>
      </c>
      <c r="G524" s="110" t="s">
        <v>767</v>
      </c>
      <c r="H524" s="101" t="s">
        <v>2631</v>
      </c>
      <c r="I524" s="101" t="s">
        <v>2771</v>
      </c>
      <c r="J524" s="85">
        <v>4158</v>
      </c>
      <c r="K524" s="86">
        <v>2018</v>
      </c>
      <c r="L524" s="80"/>
    </row>
    <row r="525" spans="1:12" ht="25.5" x14ac:dyDescent="0.2">
      <c r="A525" s="80">
        <v>518</v>
      </c>
      <c r="B525" s="110" t="s">
        <v>546</v>
      </c>
      <c r="C525" s="103" t="s">
        <v>2449</v>
      </c>
      <c r="D525" s="104" t="s">
        <v>2495</v>
      </c>
      <c r="E525" s="101" t="s">
        <v>651</v>
      </c>
      <c r="F525" s="101" t="s">
        <v>16</v>
      </c>
      <c r="G525" s="110" t="s">
        <v>688</v>
      </c>
      <c r="H525" s="101" t="s">
        <v>2632</v>
      </c>
      <c r="I525" s="101" t="s">
        <v>2769</v>
      </c>
      <c r="J525" s="85">
        <v>6111.0999999999767</v>
      </c>
      <c r="K525" s="86">
        <v>2018</v>
      </c>
      <c r="L525" s="80"/>
    </row>
    <row r="526" spans="1:12" ht="25.5" x14ac:dyDescent="0.2">
      <c r="A526" s="80">
        <v>519</v>
      </c>
      <c r="B526" s="110" t="s">
        <v>522</v>
      </c>
      <c r="C526" s="103" t="s">
        <v>2449</v>
      </c>
      <c r="D526" s="104" t="s">
        <v>2460</v>
      </c>
      <c r="E526" s="101" t="s">
        <v>635</v>
      </c>
      <c r="F526" s="101" t="s">
        <v>16</v>
      </c>
      <c r="G526" s="110" t="s">
        <v>708</v>
      </c>
      <c r="H526" s="101" t="s">
        <v>2633</v>
      </c>
      <c r="I526" s="101" t="s">
        <v>2772</v>
      </c>
      <c r="J526" s="85">
        <v>2107.0699999999779</v>
      </c>
      <c r="K526" s="86">
        <v>2018</v>
      </c>
      <c r="L526" s="80"/>
    </row>
    <row r="527" spans="1:12" x14ac:dyDescent="0.2">
      <c r="A527" s="80">
        <v>520</v>
      </c>
      <c r="B527" s="110" t="s">
        <v>525</v>
      </c>
      <c r="C527" s="104" t="s">
        <v>2484</v>
      </c>
      <c r="D527" s="103" t="s">
        <v>2449</v>
      </c>
      <c r="E527" s="101" t="s">
        <v>605</v>
      </c>
      <c r="F527" s="101" t="s">
        <v>16</v>
      </c>
      <c r="G527" s="110" t="s">
        <v>738</v>
      </c>
      <c r="H527" s="101" t="s">
        <v>2634</v>
      </c>
      <c r="I527" s="101" t="s">
        <v>2772</v>
      </c>
      <c r="J527" s="85">
        <v>2526.8800000000047</v>
      </c>
      <c r="K527" s="86">
        <v>2018</v>
      </c>
      <c r="L527" s="80"/>
    </row>
    <row r="528" spans="1:12" ht="25.5" x14ac:dyDescent="0.2">
      <c r="A528" s="80">
        <v>521</v>
      </c>
      <c r="B528" s="110" t="s">
        <v>536</v>
      </c>
      <c r="C528" s="104" t="s">
        <v>2451</v>
      </c>
      <c r="D528" s="103" t="s">
        <v>2449</v>
      </c>
      <c r="E528" s="101" t="s">
        <v>607</v>
      </c>
      <c r="F528" s="101" t="s">
        <v>16</v>
      </c>
      <c r="G528" s="110" t="s">
        <v>688</v>
      </c>
      <c r="H528" s="101" t="s">
        <v>2635</v>
      </c>
      <c r="I528" s="101" t="s">
        <v>2773</v>
      </c>
      <c r="J528" s="85">
        <v>4158</v>
      </c>
      <c r="K528" s="86">
        <v>2018</v>
      </c>
      <c r="L528" s="80"/>
    </row>
    <row r="529" spans="1:12" ht="25.5" x14ac:dyDescent="0.2">
      <c r="A529" s="80">
        <v>522</v>
      </c>
      <c r="B529" s="110" t="s">
        <v>557</v>
      </c>
      <c r="C529" s="103" t="s">
        <v>2449</v>
      </c>
      <c r="D529" s="104" t="s">
        <v>2483</v>
      </c>
      <c r="E529" s="101" t="s">
        <v>661</v>
      </c>
      <c r="F529" s="101" t="s">
        <v>16</v>
      </c>
      <c r="G529" s="110" t="s">
        <v>699</v>
      </c>
      <c r="H529" s="101" t="s">
        <v>2635</v>
      </c>
      <c r="I529" s="101" t="s">
        <v>2774</v>
      </c>
      <c r="J529" s="85">
        <v>7793.6999999999534</v>
      </c>
      <c r="K529" s="86">
        <v>2018</v>
      </c>
      <c r="L529" s="80"/>
    </row>
    <row r="530" spans="1:12" ht="25.5" x14ac:dyDescent="0.2">
      <c r="A530" s="80">
        <v>523</v>
      </c>
      <c r="B530" s="110" t="s">
        <v>524</v>
      </c>
      <c r="C530" s="103" t="s">
        <v>2449</v>
      </c>
      <c r="D530" s="104" t="s">
        <v>2493</v>
      </c>
      <c r="E530" s="101" t="s">
        <v>636</v>
      </c>
      <c r="F530" s="101" t="s">
        <v>16</v>
      </c>
      <c r="G530" s="110" t="s">
        <v>721</v>
      </c>
      <c r="H530" s="101" t="s">
        <v>2636</v>
      </c>
      <c r="I530" s="101" t="s">
        <v>2774</v>
      </c>
      <c r="J530" s="85">
        <v>2215.5899999999965</v>
      </c>
      <c r="K530" s="86">
        <v>2018</v>
      </c>
      <c r="L530" s="80"/>
    </row>
    <row r="531" spans="1:12" ht="25.5" x14ac:dyDescent="0.2">
      <c r="A531" s="80">
        <v>524</v>
      </c>
      <c r="B531" s="110" t="s">
        <v>558</v>
      </c>
      <c r="C531" s="103" t="s">
        <v>2449</v>
      </c>
      <c r="D531" s="104" t="s">
        <v>2470</v>
      </c>
      <c r="E531" s="101" t="s">
        <v>662</v>
      </c>
      <c r="F531" s="101" t="s">
        <v>16</v>
      </c>
      <c r="G531" s="110" t="s">
        <v>772</v>
      </c>
      <c r="H531" s="101" t="s">
        <v>2637</v>
      </c>
      <c r="I531" s="101" t="s">
        <v>2775</v>
      </c>
      <c r="J531" s="85">
        <v>8174.4100000000035</v>
      </c>
      <c r="K531" s="86">
        <v>2018</v>
      </c>
      <c r="L531" s="80"/>
    </row>
    <row r="532" spans="1:12" ht="25.5" x14ac:dyDescent="0.2">
      <c r="A532" s="80">
        <v>525</v>
      </c>
      <c r="B532" s="110" t="s">
        <v>534</v>
      </c>
      <c r="C532" s="103" t="s">
        <v>2449</v>
      </c>
      <c r="D532" s="104" t="s">
        <v>2473</v>
      </c>
      <c r="E532" s="101" t="s">
        <v>644</v>
      </c>
      <c r="F532" s="101" t="s">
        <v>16</v>
      </c>
      <c r="G532" s="110" t="s">
        <v>734</v>
      </c>
      <c r="H532" s="101" t="s">
        <v>2638</v>
      </c>
      <c r="I532" s="101" t="s">
        <v>2776</v>
      </c>
      <c r="J532" s="85">
        <v>4158</v>
      </c>
      <c r="K532" s="86">
        <v>2018</v>
      </c>
      <c r="L532" s="80"/>
    </row>
    <row r="533" spans="1:12" ht="25.5" x14ac:dyDescent="0.2">
      <c r="A533" s="80">
        <v>526</v>
      </c>
      <c r="B533" s="110" t="s">
        <v>533</v>
      </c>
      <c r="C533" s="103" t="s">
        <v>2449</v>
      </c>
      <c r="D533" s="104" t="s">
        <v>2496</v>
      </c>
      <c r="E533" s="101" t="s">
        <v>643</v>
      </c>
      <c r="F533" s="101" t="s">
        <v>16</v>
      </c>
      <c r="G533" s="110" t="s">
        <v>699</v>
      </c>
      <c r="H533" s="101" t="s">
        <v>2639</v>
      </c>
      <c r="I533" s="101" t="s">
        <v>2776</v>
      </c>
      <c r="J533" s="85">
        <v>4158</v>
      </c>
      <c r="K533" s="86">
        <v>2018</v>
      </c>
      <c r="L533" s="80"/>
    </row>
    <row r="534" spans="1:12" ht="25.5" x14ac:dyDescent="0.2">
      <c r="A534" s="80">
        <v>527</v>
      </c>
      <c r="B534" s="110" t="s">
        <v>497</v>
      </c>
      <c r="C534" s="103" t="s">
        <v>2449</v>
      </c>
      <c r="D534" s="104" t="s">
        <v>2521</v>
      </c>
      <c r="E534" s="101" t="s">
        <v>647</v>
      </c>
      <c r="F534" s="101" t="s">
        <v>16</v>
      </c>
      <c r="G534" s="110" t="s">
        <v>724</v>
      </c>
      <c r="H534" s="101" t="s">
        <v>2640</v>
      </c>
      <c r="I534" s="101" t="s">
        <v>2777</v>
      </c>
      <c r="J534" s="85">
        <v>4177.4000000000233</v>
      </c>
      <c r="K534" s="86">
        <v>2018</v>
      </c>
      <c r="L534" s="80"/>
    </row>
    <row r="535" spans="1:12" ht="25.5" x14ac:dyDescent="0.2">
      <c r="A535" s="80">
        <v>528</v>
      </c>
      <c r="B535" s="110" t="s">
        <v>520</v>
      </c>
      <c r="C535" s="104" t="s">
        <v>2482</v>
      </c>
      <c r="D535" s="103" t="s">
        <v>2449</v>
      </c>
      <c r="E535" s="101" t="s">
        <v>600</v>
      </c>
      <c r="F535" s="101" t="s">
        <v>16</v>
      </c>
      <c r="G535" s="110" t="s">
        <v>688</v>
      </c>
      <c r="H535" s="101" t="s">
        <v>2641</v>
      </c>
      <c r="I535" s="101" t="s">
        <v>2778</v>
      </c>
      <c r="J535" s="85">
        <v>1503.710000000021</v>
      </c>
      <c r="K535" s="86">
        <v>2018</v>
      </c>
      <c r="L535" s="80"/>
    </row>
    <row r="536" spans="1:12" ht="25.5" x14ac:dyDescent="0.2">
      <c r="A536" s="80">
        <v>529</v>
      </c>
      <c r="B536" s="110" t="s">
        <v>469</v>
      </c>
      <c r="C536" s="104" t="s">
        <v>2463</v>
      </c>
      <c r="D536" s="103" t="s">
        <v>2449</v>
      </c>
      <c r="E536" s="101" t="s">
        <v>606</v>
      </c>
      <c r="F536" s="101" t="s">
        <v>16</v>
      </c>
      <c r="G536" s="110" t="s">
        <v>717</v>
      </c>
      <c r="H536" s="101" t="s">
        <v>2641</v>
      </c>
      <c r="I536" s="101" t="s">
        <v>2777</v>
      </c>
      <c r="J536" s="85">
        <v>2643.7900000000009</v>
      </c>
      <c r="K536" s="86">
        <v>2018</v>
      </c>
      <c r="L536" s="80"/>
    </row>
    <row r="537" spans="1:12" ht="25.5" x14ac:dyDescent="0.2">
      <c r="A537" s="80">
        <v>530</v>
      </c>
      <c r="B537" s="110" t="s">
        <v>535</v>
      </c>
      <c r="C537" s="103" t="s">
        <v>2449</v>
      </c>
      <c r="D537" s="104" t="s">
        <v>2517</v>
      </c>
      <c r="E537" s="101" t="s">
        <v>645</v>
      </c>
      <c r="F537" s="101" t="s">
        <v>16</v>
      </c>
      <c r="G537" s="110" t="s">
        <v>766</v>
      </c>
      <c r="H537" s="101" t="s">
        <v>2642</v>
      </c>
      <c r="I537" s="101" t="s">
        <v>2779</v>
      </c>
      <c r="J537" s="85">
        <v>4158</v>
      </c>
      <c r="K537" s="86">
        <v>2018</v>
      </c>
      <c r="L537" s="80"/>
    </row>
    <row r="538" spans="1:12" ht="25.5" x14ac:dyDescent="0.2">
      <c r="A538" s="80">
        <v>531</v>
      </c>
      <c r="B538" s="110" t="s">
        <v>532</v>
      </c>
      <c r="C538" s="103" t="s">
        <v>2449</v>
      </c>
      <c r="D538" s="104" t="s">
        <v>2484</v>
      </c>
      <c r="E538" s="101" t="s">
        <v>641</v>
      </c>
      <c r="F538" s="101" t="s">
        <v>16</v>
      </c>
      <c r="G538" s="110" t="s">
        <v>741</v>
      </c>
      <c r="H538" s="101" t="s">
        <v>2643</v>
      </c>
      <c r="I538" s="101" t="s">
        <v>2646</v>
      </c>
      <c r="J538" s="85">
        <v>4083.8100000000559</v>
      </c>
      <c r="K538" s="86">
        <v>2018</v>
      </c>
      <c r="L538" s="80"/>
    </row>
    <row r="539" spans="1:12" ht="25.5" x14ac:dyDescent="0.2">
      <c r="A539" s="80">
        <v>532</v>
      </c>
      <c r="B539" s="110" t="s">
        <v>504</v>
      </c>
      <c r="C539" s="104" t="s">
        <v>2472</v>
      </c>
      <c r="D539" s="103" t="s">
        <v>2449</v>
      </c>
      <c r="E539" s="101" t="s">
        <v>597</v>
      </c>
      <c r="F539" s="101" t="s">
        <v>16</v>
      </c>
      <c r="G539" s="110" t="s">
        <v>732</v>
      </c>
      <c r="H539" s="101" t="s">
        <v>2644</v>
      </c>
      <c r="I539" s="101" t="s">
        <v>2780</v>
      </c>
      <c r="J539" s="85">
        <v>19200</v>
      </c>
      <c r="K539" s="86">
        <v>2018</v>
      </c>
      <c r="L539" s="80"/>
    </row>
    <row r="540" spans="1:12" ht="25.5" x14ac:dyDescent="0.2">
      <c r="A540" s="80">
        <v>533</v>
      </c>
      <c r="B540" s="110" t="s">
        <v>468</v>
      </c>
      <c r="C540" s="103" t="s">
        <v>2449</v>
      </c>
      <c r="D540" s="104" t="s">
        <v>2448</v>
      </c>
      <c r="E540" s="101" t="s">
        <v>623</v>
      </c>
      <c r="F540" s="101" t="s">
        <v>16</v>
      </c>
      <c r="G540" s="110" t="s">
        <v>688</v>
      </c>
      <c r="H540" s="101" t="s">
        <v>2645</v>
      </c>
      <c r="I540" s="101" t="s">
        <v>2781</v>
      </c>
      <c r="J540" s="85">
        <v>5680</v>
      </c>
      <c r="K540" s="86">
        <v>2018</v>
      </c>
      <c r="L540" s="80"/>
    </row>
    <row r="541" spans="1:12" ht="25.5" x14ac:dyDescent="0.2">
      <c r="A541" s="80">
        <v>534</v>
      </c>
      <c r="B541" s="110" t="s">
        <v>484</v>
      </c>
      <c r="C541" s="103" t="s">
        <v>2449</v>
      </c>
      <c r="D541" s="104" t="s">
        <v>2471</v>
      </c>
      <c r="E541" s="101" t="s">
        <v>642</v>
      </c>
      <c r="F541" s="101" t="s">
        <v>16</v>
      </c>
      <c r="G541" s="110" t="s">
        <v>735</v>
      </c>
      <c r="H541" s="101" t="s">
        <v>2646</v>
      </c>
      <c r="I541" s="101" t="s">
        <v>2782</v>
      </c>
      <c r="J541" s="85">
        <v>4121.8199999999488</v>
      </c>
      <c r="K541" s="86">
        <v>2018</v>
      </c>
      <c r="L541" s="80"/>
    </row>
    <row r="542" spans="1:12" x14ac:dyDescent="0.2">
      <c r="A542" s="80">
        <v>535</v>
      </c>
      <c r="B542" s="110" t="s">
        <v>527</v>
      </c>
      <c r="C542" s="104" t="s">
        <v>2484</v>
      </c>
      <c r="D542" s="103" t="s">
        <v>2449</v>
      </c>
      <c r="E542" s="101" t="s">
        <v>604</v>
      </c>
      <c r="F542" s="101" t="s">
        <v>16</v>
      </c>
      <c r="G542" s="110" t="s">
        <v>705</v>
      </c>
      <c r="H542" s="101" t="s">
        <v>2647</v>
      </c>
      <c r="I542" s="101" t="s">
        <v>2783</v>
      </c>
      <c r="J542" s="85">
        <v>2513.9099999999162</v>
      </c>
      <c r="K542" s="86">
        <v>2018</v>
      </c>
      <c r="L542" s="80"/>
    </row>
    <row r="543" spans="1:12" ht="25.5" x14ac:dyDescent="0.2">
      <c r="A543" s="80">
        <v>536</v>
      </c>
      <c r="B543" s="110" t="s">
        <v>571</v>
      </c>
      <c r="C543" s="103" t="s">
        <v>2449</v>
      </c>
      <c r="D543" s="104" t="s">
        <v>2503</v>
      </c>
      <c r="E543" s="101" t="s">
        <v>674</v>
      </c>
      <c r="F543" s="101" t="s">
        <v>16</v>
      </c>
      <c r="G543" s="110" t="s">
        <v>711</v>
      </c>
      <c r="H543" s="101" t="s">
        <v>2648</v>
      </c>
      <c r="I543" s="101" t="s">
        <v>2784</v>
      </c>
      <c r="J543" s="85">
        <v>25627.080000000016</v>
      </c>
      <c r="K543" s="86">
        <v>2018</v>
      </c>
      <c r="L543" s="80"/>
    </row>
    <row r="544" spans="1:12" ht="25.5" x14ac:dyDescent="0.2">
      <c r="A544" s="80">
        <v>537</v>
      </c>
      <c r="B544" s="110" t="s">
        <v>545</v>
      </c>
      <c r="C544" s="104" t="s">
        <v>2500</v>
      </c>
      <c r="D544" s="103" t="s">
        <v>2449</v>
      </c>
      <c r="E544" s="101" t="s">
        <v>613</v>
      </c>
      <c r="F544" s="101" t="s">
        <v>16</v>
      </c>
      <c r="G544" s="110" t="s">
        <v>746</v>
      </c>
      <c r="H544" s="101" t="s">
        <v>2649</v>
      </c>
      <c r="I544" s="101" t="s">
        <v>2785</v>
      </c>
      <c r="J544" s="85">
        <v>6025.0800000000163</v>
      </c>
      <c r="K544" s="86">
        <v>2018</v>
      </c>
      <c r="L544" s="80"/>
    </row>
    <row r="545" spans="1:12" ht="25.5" x14ac:dyDescent="0.2">
      <c r="A545" s="80">
        <v>538</v>
      </c>
      <c r="B545" s="110" t="s">
        <v>550</v>
      </c>
      <c r="C545" s="103" t="s">
        <v>2449</v>
      </c>
      <c r="D545" s="104" t="s">
        <v>2511</v>
      </c>
      <c r="E545" s="101" t="s">
        <v>654</v>
      </c>
      <c r="F545" s="101" t="s">
        <v>16</v>
      </c>
      <c r="G545" s="110" t="s">
        <v>769</v>
      </c>
      <c r="H545" s="101" t="s">
        <v>2650</v>
      </c>
      <c r="I545" s="101" t="s">
        <v>2651</v>
      </c>
      <c r="J545" s="85">
        <v>6807.6100000000442</v>
      </c>
      <c r="K545" s="86">
        <v>2018</v>
      </c>
      <c r="L545" s="80"/>
    </row>
    <row r="546" spans="1:12" ht="25.5" x14ac:dyDescent="0.2">
      <c r="A546" s="80">
        <v>539</v>
      </c>
      <c r="B546" s="110" t="s">
        <v>502</v>
      </c>
      <c r="C546" s="104" t="s">
        <v>2454</v>
      </c>
      <c r="D546" s="103" t="s">
        <v>2449</v>
      </c>
      <c r="E546" s="101" t="s">
        <v>617</v>
      </c>
      <c r="F546" s="101" t="s">
        <v>16</v>
      </c>
      <c r="G546" s="110" t="s">
        <v>706</v>
      </c>
      <c r="H546" s="101" t="s">
        <v>2650</v>
      </c>
      <c r="I546" s="101" t="s">
        <v>2653</v>
      </c>
      <c r="J546" s="85">
        <v>7449.4100000000326</v>
      </c>
      <c r="K546" s="86">
        <v>2018</v>
      </c>
      <c r="L546" s="80"/>
    </row>
    <row r="547" spans="1:12" ht="25.5" x14ac:dyDescent="0.2">
      <c r="A547" s="80">
        <v>540</v>
      </c>
      <c r="B547" s="110" t="s">
        <v>573</v>
      </c>
      <c r="C547" s="104" t="s">
        <v>2457</v>
      </c>
      <c r="D547" s="103" t="s">
        <v>2449</v>
      </c>
      <c r="E547" s="101" t="s">
        <v>621</v>
      </c>
      <c r="F547" s="101" t="s">
        <v>16</v>
      </c>
      <c r="G547" s="110" t="s">
        <v>750</v>
      </c>
      <c r="H547" s="101" t="s">
        <v>2651</v>
      </c>
      <c r="I547" s="101" t="s">
        <v>2786</v>
      </c>
      <c r="J547" s="85">
        <v>46236.200000000012</v>
      </c>
      <c r="K547" s="86">
        <v>2018</v>
      </c>
      <c r="L547" s="80"/>
    </row>
    <row r="548" spans="1:12" ht="25.5" x14ac:dyDescent="0.2">
      <c r="A548" s="80">
        <v>541</v>
      </c>
      <c r="B548" s="110" t="s">
        <v>467</v>
      </c>
      <c r="C548" s="103" t="s">
        <v>2449</v>
      </c>
      <c r="D548" s="104" t="s">
        <v>2495</v>
      </c>
      <c r="E548" s="101" t="s">
        <v>622</v>
      </c>
      <c r="F548" s="101" t="s">
        <v>16</v>
      </c>
      <c r="G548" s="110" t="s">
        <v>716</v>
      </c>
      <c r="H548" s="101" t="s">
        <v>2652</v>
      </c>
      <c r="I548" s="101" t="s">
        <v>2652</v>
      </c>
      <c r="J548" s="85">
        <v>1500</v>
      </c>
      <c r="K548" s="86">
        <v>2018</v>
      </c>
      <c r="L548" s="80"/>
    </row>
    <row r="549" spans="1:12" ht="25.5" x14ac:dyDescent="0.2">
      <c r="A549" s="80">
        <v>542</v>
      </c>
      <c r="B549" s="110" t="s">
        <v>476</v>
      </c>
      <c r="C549" s="103" t="s">
        <v>2449</v>
      </c>
      <c r="D549" s="104" t="s">
        <v>2498</v>
      </c>
      <c r="E549" s="101" t="s">
        <v>625</v>
      </c>
      <c r="F549" s="101" t="s">
        <v>16</v>
      </c>
      <c r="G549" s="110" t="s">
        <v>725</v>
      </c>
      <c r="H549" s="101" t="s">
        <v>2653</v>
      </c>
      <c r="I549" s="101" t="s">
        <v>2787</v>
      </c>
      <c r="J549" s="85">
        <v>7373.5899999999674</v>
      </c>
      <c r="K549" s="86">
        <v>2018</v>
      </c>
      <c r="L549" s="80"/>
    </row>
    <row r="550" spans="1:12" ht="25.5" x14ac:dyDescent="0.2">
      <c r="A550" s="80">
        <v>543</v>
      </c>
      <c r="B550" s="110" t="s">
        <v>555</v>
      </c>
      <c r="C550" s="103" t="s">
        <v>2449</v>
      </c>
      <c r="D550" s="104" t="s">
        <v>2499</v>
      </c>
      <c r="E550" s="101" t="s">
        <v>658</v>
      </c>
      <c r="F550" s="101" t="s">
        <v>682</v>
      </c>
      <c r="G550" s="110" t="s">
        <v>771</v>
      </c>
      <c r="H550" s="101" t="s">
        <v>2654</v>
      </c>
      <c r="I550" s="101" t="s">
        <v>2788</v>
      </c>
      <c r="J550" s="85">
        <v>7158.8800000000047</v>
      </c>
      <c r="K550" s="86">
        <v>2018</v>
      </c>
      <c r="L550" s="80"/>
    </row>
    <row r="551" spans="1:12" ht="25.5" x14ac:dyDescent="0.2">
      <c r="A551" s="80">
        <v>544</v>
      </c>
      <c r="B551" s="110" t="s">
        <v>549</v>
      </c>
      <c r="C551" s="103" t="s">
        <v>2449</v>
      </c>
      <c r="D551" s="104" t="s">
        <v>2495</v>
      </c>
      <c r="E551" s="101" t="s">
        <v>653</v>
      </c>
      <c r="F551" s="101" t="s">
        <v>16</v>
      </c>
      <c r="G551" s="110" t="s">
        <v>720</v>
      </c>
      <c r="H551" s="101" t="s">
        <v>2655</v>
      </c>
      <c r="I551" s="101" t="s">
        <v>2789</v>
      </c>
      <c r="J551" s="85">
        <v>6569.4899999999907</v>
      </c>
      <c r="K551" s="86">
        <v>2018</v>
      </c>
      <c r="L551" s="80"/>
    </row>
    <row r="552" spans="1:12" ht="25.5" x14ac:dyDescent="0.2">
      <c r="A552" s="80">
        <v>545</v>
      </c>
      <c r="B552" s="110" t="s">
        <v>498</v>
      </c>
      <c r="C552" s="103" t="s">
        <v>2449</v>
      </c>
      <c r="D552" s="104" t="s">
        <v>2517</v>
      </c>
      <c r="E552" s="101" t="s">
        <v>630</v>
      </c>
      <c r="F552" s="101" t="s">
        <v>16</v>
      </c>
      <c r="G552" s="110" t="s">
        <v>701</v>
      </c>
      <c r="H552" s="101" t="s">
        <v>2656</v>
      </c>
      <c r="I552" s="101" t="s">
        <v>2790</v>
      </c>
      <c r="J552" s="85">
        <v>8160.1900000000023</v>
      </c>
      <c r="K552" s="86">
        <v>2018</v>
      </c>
      <c r="L552" s="80"/>
    </row>
    <row r="553" spans="1:12" x14ac:dyDescent="0.2">
      <c r="A553" s="80">
        <v>546</v>
      </c>
      <c r="B553" s="110" t="s">
        <v>551</v>
      </c>
      <c r="C553" s="103" t="s">
        <v>2449</v>
      </c>
      <c r="D553" s="104" t="s">
        <v>2482</v>
      </c>
      <c r="E553" s="101" t="s">
        <v>655</v>
      </c>
      <c r="F553" s="101" t="s">
        <v>681</v>
      </c>
      <c r="G553" s="110" t="s">
        <v>770</v>
      </c>
      <c r="H553" s="101" t="s">
        <v>2657</v>
      </c>
      <c r="I553" s="101" t="s">
        <v>2658</v>
      </c>
      <c r="J553" s="85">
        <v>6881.5199999999604</v>
      </c>
      <c r="K553" s="86">
        <v>2018</v>
      </c>
      <c r="L553" s="80"/>
    </row>
    <row r="554" spans="1:12" ht="25.5" x14ac:dyDescent="0.2">
      <c r="A554" s="80">
        <v>547</v>
      </c>
      <c r="B554" s="110" t="s">
        <v>547</v>
      </c>
      <c r="C554" s="104" t="s">
        <v>2519</v>
      </c>
      <c r="D554" s="103" t="s">
        <v>2449</v>
      </c>
      <c r="E554" s="101" t="s">
        <v>614</v>
      </c>
      <c r="F554" s="101" t="s">
        <v>16</v>
      </c>
      <c r="G554" s="110" t="s">
        <v>723</v>
      </c>
      <c r="H554" s="101" t="s">
        <v>2658</v>
      </c>
      <c r="I554" s="101" t="s">
        <v>2791</v>
      </c>
      <c r="J554" s="85">
        <v>6166.1300000000047</v>
      </c>
      <c r="K554" s="86">
        <v>2018</v>
      </c>
      <c r="L554" s="80"/>
    </row>
    <row r="555" spans="1:12" ht="25.5" x14ac:dyDescent="0.2">
      <c r="A555" s="80">
        <v>548</v>
      </c>
      <c r="B555" s="110" t="s">
        <v>559</v>
      </c>
      <c r="C555" s="103" t="s">
        <v>2449</v>
      </c>
      <c r="D555" s="104" t="s">
        <v>2504</v>
      </c>
      <c r="E555" s="101" t="s">
        <v>663</v>
      </c>
      <c r="F555" s="101" t="s">
        <v>16</v>
      </c>
      <c r="G555" s="110" t="s">
        <v>716</v>
      </c>
      <c r="H555" s="101" t="s">
        <v>2659</v>
      </c>
      <c r="I555" s="101" t="s">
        <v>2792</v>
      </c>
      <c r="J555" s="85">
        <v>8278.3099999999977</v>
      </c>
      <c r="K555" s="86">
        <v>2018</v>
      </c>
      <c r="L555" s="80"/>
    </row>
    <row r="556" spans="1:12" ht="25.5" x14ac:dyDescent="0.2">
      <c r="A556" s="80">
        <v>549</v>
      </c>
      <c r="B556" s="110" t="s">
        <v>556</v>
      </c>
      <c r="C556" s="104" t="s">
        <v>2500</v>
      </c>
      <c r="D556" s="103" t="s">
        <v>2449</v>
      </c>
      <c r="E556" s="101" t="s">
        <v>616</v>
      </c>
      <c r="F556" s="101" t="s">
        <v>16</v>
      </c>
      <c r="G556" s="110" t="s">
        <v>701</v>
      </c>
      <c r="H556" s="101" t="s">
        <v>2660</v>
      </c>
      <c r="I556" s="101" t="s">
        <v>2793</v>
      </c>
      <c r="J556" s="85">
        <v>7438.2300000000105</v>
      </c>
      <c r="K556" s="86">
        <v>2018</v>
      </c>
      <c r="L556" s="80"/>
    </row>
    <row r="557" spans="1:12" ht="25.5" x14ac:dyDescent="0.2">
      <c r="A557" s="80">
        <v>550</v>
      </c>
      <c r="B557" s="110" t="s">
        <v>570</v>
      </c>
      <c r="C557" s="103" t="s">
        <v>2449</v>
      </c>
      <c r="D557" s="104" t="s">
        <v>2452</v>
      </c>
      <c r="E557" s="101" t="s">
        <v>673</v>
      </c>
      <c r="F557" s="101" t="s">
        <v>16</v>
      </c>
      <c r="G557" s="110" t="s">
        <v>687</v>
      </c>
      <c r="H557" s="101" t="s">
        <v>2661</v>
      </c>
      <c r="I557" s="101" t="s">
        <v>2794</v>
      </c>
      <c r="J557" s="85">
        <v>25200</v>
      </c>
      <c r="K557" s="86">
        <v>2018</v>
      </c>
      <c r="L557" s="80"/>
    </row>
    <row r="558" spans="1:12" ht="25.5" x14ac:dyDescent="0.2">
      <c r="A558" s="80">
        <v>551</v>
      </c>
      <c r="B558" s="110" t="s">
        <v>564</v>
      </c>
      <c r="C558" s="103" t="s">
        <v>2449</v>
      </c>
      <c r="D558" s="104" t="s">
        <v>2517</v>
      </c>
      <c r="E558" s="101" t="s">
        <v>668</v>
      </c>
      <c r="F558" s="101" t="s">
        <v>16</v>
      </c>
      <c r="G558" s="110" t="s">
        <v>702</v>
      </c>
      <c r="H558" s="101" t="s">
        <v>2662</v>
      </c>
      <c r="I558" s="101" t="s">
        <v>2795</v>
      </c>
      <c r="J558" s="85">
        <v>20000</v>
      </c>
      <c r="K558" s="86">
        <v>2018</v>
      </c>
      <c r="L558" s="80"/>
    </row>
    <row r="559" spans="1:12" ht="25.5" x14ac:dyDescent="0.2">
      <c r="A559" s="80">
        <v>552</v>
      </c>
      <c r="B559" s="110" t="s">
        <v>474</v>
      </c>
      <c r="C559" s="104" t="s">
        <v>2471</v>
      </c>
      <c r="D559" s="103" t="s">
        <v>2449</v>
      </c>
      <c r="E559" s="101" t="s">
        <v>596</v>
      </c>
      <c r="F559" s="101" t="s">
        <v>16</v>
      </c>
      <c r="G559" s="110" t="s">
        <v>710</v>
      </c>
      <c r="H559" s="101" t="s">
        <v>2663</v>
      </c>
      <c r="I559" s="101" t="s">
        <v>2796</v>
      </c>
      <c r="J559" s="85">
        <v>8040</v>
      </c>
      <c r="K559" s="86">
        <v>2018</v>
      </c>
      <c r="L559" s="80"/>
    </row>
    <row r="560" spans="1:12" ht="25.5" x14ac:dyDescent="0.2">
      <c r="A560" s="80">
        <v>553</v>
      </c>
      <c r="B560" s="110" t="s">
        <v>494</v>
      </c>
      <c r="C560" s="103" t="s">
        <v>2449</v>
      </c>
      <c r="D560" s="104" t="s">
        <v>2518</v>
      </c>
      <c r="E560" s="101" t="s">
        <v>672</v>
      </c>
      <c r="F560" s="101" t="s">
        <v>676</v>
      </c>
      <c r="G560" s="110" t="s">
        <v>774</v>
      </c>
      <c r="H560" s="101" t="s">
        <v>2664</v>
      </c>
      <c r="I560" s="101" t="s">
        <v>2797</v>
      </c>
      <c r="J560" s="85">
        <v>25200</v>
      </c>
      <c r="K560" s="86">
        <v>2018</v>
      </c>
      <c r="L560" s="80"/>
    </row>
    <row r="561" spans="1:12" ht="25.5" x14ac:dyDescent="0.2">
      <c r="A561" s="80">
        <v>554</v>
      </c>
      <c r="B561" s="112" t="s">
        <v>823</v>
      </c>
      <c r="C561" s="103" t="s">
        <v>2449</v>
      </c>
      <c r="D561" s="100" t="s">
        <v>2521</v>
      </c>
      <c r="E561" s="99" t="s">
        <v>911</v>
      </c>
      <c r="F561" s="99" t="s">
        <v>16</v>
      </c>
      <c r="G561" s="110" t="s">
        <v>702</v>
      </c>
      <c r="H561" s="99" t="s">
        <v>2665</v>
      </c>
      <c r="I561" s="99" t="s">
        <v>2672</v>
      </c>
      <c r="J561" s="85">
        <v>1694.609999999986</v>
      </c>
      <c r="K561" s="86">
        <v>2019</v>
      </c>
      <c r="L561" s="80"/>
    </row>
    <row r="562" spans="1:12" x14ac:dyDescent="0.2">
      <c r="A562" s="80">
        <v>555</v>
      </c>
      <c r="B562" s="112" t="s">
        <v>798</v>
      </c>
      <c r="C562" s="100" t="s">
        <v>2461</v>
      </c>
      <c r="D562" s="103" t="s">
        <v>2449</v>
      </c>
      <c r="E562" s="99" t="s">
        <v>889</v>
      </c>
      <c r="F562" s="99" t="s">
        <v>16</v>
      </c>
      <c r="G562" s="110" t="s">
        <v>965</v>
      </c>
      <c r="H562" s="99" t="s">
        <v>2666</v>
      </c>
      <c r="I562" s="99" t="s">
        <v>2672</v>
      </c>
      <c r="J562" s="85">
        <v>1712.5200000000186</v>
      </c>
      <c r="K562" s="86">
        <v>2019</v>
      </c>
      <c r="L562" s="80"/>
    </row>
    <row r="563" spans="1:12" ht="25.5" x14ac:dyDescent="0.2">
      <c r="A563" s="80">
        <v>556</v>
      </c>
      <c r="B563" s="112" t="s">
        <v>499</v>
      </c>
      <c r="C563" s="103" t="s">
        <v>2449</v>
      </c>
      <c r="D563" s="100" t="s">
        <v>2507</v>
      </c>
      <c r="E563" s="99" t="s">
        <v>631</v>
      </c>
      <c r="F563" s="99" t="s">
        <v>16</v>
      </c>
      <c r="G563" s="110" t="s">
        <v>692</v>
      </c>
      <c r="H563" s="99" t="s">
        <v>2667</v>
      </c>
      <c r="I563" s="99" t="s">
        <v>2676</v>
      </c>
      <c r="J563" s="85">
        <v>1823.5199999999022</v>
      </c>
      <c r="K563" s="86">
        <v>2019</v>
      </c>
      <c r="L563" s="80"/>
    </row>
    <row r="564" spans="1:12" ht="25.5" x14ac:dyDescent="0.2">
      <c r="A564" s="80">
        <v>557</v>
      </c>
      <c r="B564" s="112" t="s">
        <v>794</v>
      </c>
      <c r="C564" s="100" t="s">
        <v>2475</v>
      </c>
      <c r="D564" s="103" t="s">
        <v>2449</v>
      </c>
      <c r="E564" s="99" t="s">
        <v>884</v>
      </c>
      <c r="F564" s="99" t="s">
        <v>16</v>
      </c>
      <c r="G564" s="110" t="s">
        <v>964</v>
      </c>
      <c r="H564" s="99" t="s">
        <v>2667</v>
      </c>
      <c r="I564" s="99" t="s">
        <v>2673</v>
      </c>
      <c r="J564" s="85">
        <v>1573.0100000000093</v>
      </c>
      <c r="K564" s="86">
        <v>2019</v>
      </c>
      <c r="L564" s="80"/>
    </row>
    <row r="565" spans="1:12" ht="25.5" x14ac:dyDescent="0.2">
      <c r="A565" s="80">
        <v>558</v>
      </c>
      <c r="B565" s="112" t="s">
        <v>824</v>
      </c>
      <c r="C565" s="103" t="s">
        <v>2449</v>
      </c>
      <c r="D565" s="100" t="s">
        <v>2491</v>
      </c>
      <c r="E565" s="99" t="s">
        <v>912</v>
      </c>
      <c r="F565" s="99" t="s">
        <v>16</v>
      </c>
      <c r="G565" s="110" t="s">
        <v>698</v>
      </c>
      <c r="H565" s="99" t="s">
        <v>2668</v>
      </c>
      <c r="I565" s="99" t="s">
        <v>2677</v>
      </c>
      <c r="J565" s="85">
        <v>1823.5200000000186</v>
      </c>
      <c r="K565" s="86">
        <v>2019</v>
      </c>
      <c r="L565" s="80"/>
    </row>
    <row r="566" spans="1:12" ht="25.5" x14ac:dyDescent="0.2">
      <c r="A566" s="80">
        <v>559</v>
      </c>
      <c r="B566" s="112" t="s">
        <v>788</v>
      </c>
      <c r="C566" s="100" t="s">
        <v>2497</v>
      </c>
      <c r="D566" s="103" t="s">
        <v>2449</v>
      </c>
      <c r="E566" s="99" t="s">
        <v>879</v>
      </c>
      <c r="F566" s="99" t="s">
        <v>16</v>
      </c>
      <c r="G566" s="110" t="s">
        <v>963</v>
      </c>
      <c r="H566" s="99" t="s">
        <v>2669</v>
      </c>
      <c r="I566" s="99" t="s">
        <v>2673</v>
      </c>
      <c r="J566" s="85">
        <v>1244.6199999999953</v>
      </c>
      <c r="K566" s="86">
        <v>2019</v>
      </c>
      <c r="L566" s="80"/>
    </row>
    <row r="567" spans="1:12" ht="25.5" x14ac:dyDescent="0.2">
      <c r="A567" s="80">
        <v>560</v>
      </c>
      <c r="B567" s="112" t="s">
        <v>518</v>
      </c>
      <c r="C567" s="103" t="s">
        <v>2449</v>
      </c>
      <c r="D567" s="100" t="s">
        <v>2463</v>
      </c>
      <c r="E567" s="99" t="s">
        <v>910</v>
      </c>
      <c r="F567" s="99" t="s">
        <v>16</v>
      </c>
      <c r="G567" s="110" t="s">
        <v>712</v>
      </c>
      <c r="H567" s="99" t="s">
        <v>2669</v>
      </c>
      <c r="I567" s="99" t="s">
        <v>2672</v>
      </c>
      <c r="J567" s="85">
        <v>1062.7400000000198</v>
      </c>
      <c r="K567" s="86">
        <v>2019</v>
      </c>
      <c r="L567" s="80"/>
    </row>
    <row r="568" spans="1:12" ht="25.5" x14ac:dyDescent="0.2">
      <c r="A568" s="80">
        <v>561</v>
      </c>
      <c r="B568" s="112" t="s">
        <v>793</v>
      </c>
      <c r="C568" s="100" t="s">
        <v>2460</v>
      </c>
      <c r="D568" s="103" t="s">
        <v>2449</v>
      </c>
      <c r="E568" s="99" t="s">
        <v>883</v>
      </c>
      <c r="F568" s="99" t="s">
        <v>16</v>
      </c>
      <c r="G568" s="110" t="s">
        <v>699</v>
      </c>
      <c r="H568" s="99" t="s">
        <v>2670</v>
      </c>
      <c r="I568" s="99" t="s">
        <v>2798</v>
      </c>
      <c r="J568" s="85">
        <v>1560.640000000014</v>
      </c>
      <c r="K568" s="86">
        <v>2019</v>
      </c>
      <c r="L568" s="80"/>
    </row>
    <row r="569" spans="1:12" ht="25.5" x14ac:dyDescent="0.2">
      <c r="A569" s="80">
        <v>562</v>
      </c>
      <c r="B569" s="112" t="s">
        <v>796</v>
      </c>
      <c r="C569" s="100" t="s">
        <v>2483</v>
      </c>
      <c r="D569" s="103" t="s">
        <v>2449</v>
      </c>
      <c r="E569" s="99" t="s">
        <v>886</v>
      </c>
      <c r="F569" s="99" t="s">
        <v>16</v>
      </c>
      <c r="G569" s="110" t="s">
        <v>719</v>
      </c>
      <c r="H569" s="99" t="s">
        <v>2671</v>
      </c>
      <c r="I569" s="99" t="s">
        <v>2676</v>
      </c>
      <c r="J569" s="85">
        <v>1615.5800000000163</v>
      </c>
      <c r="K569" s="86">
        <v>2019</v>
      </c>
      <c r="L569" s="80"/>
    </row>
    <row r="570" spans="1:12" ht="25.5" x14ac:dyDescent="0.2">
      <c r="A570" s="80">
        <v>563</v>
      </c>
      <c r="B570" s="112" t="s">
        <v>782</v>
      </c>
      <c r="C570" s="100" t="s">
        <v>2448</v>
      </c>
      <c r="D570" s="103" t="s">
        <v>2449</v>
      </c>
      <c r="E570" s="99" t="s">
        <v>873</v>
      </c>
      <c r="F570" s="99" t="s">
        <v>16</v>
      </c>
      <c r="G570" s="110" t="s">
        <v>694</v>
      </c>
      <c r="H570" s="99" t="s">
        <v>2672</v>
      </c>
      <c r="I570" s="99" t="s">
        <v>2676</v>
      </c>
      <c r="J570" s="85">
        <v>1046.8800000000047</v>
      </c>
      <c r="K570" s="86">
        <v>2019</v>
      </c>
      <c r="L570" s="80"/>
    </row>
    <row r="571" spans="1:12" ht="25.5" x14ac:dyDescent="0.2">
      <c r="A571" s="80">
        <v>564</v>
      </c>
      <c r="B571" s="112" t="s">
        <v>829</v>
      </c>
      <c r="C571" s="103" t="s">
        <v>2449</v>
      </c>
      <c r="D571" s="100" t="s">
        <v>2497</v>
      </c>
      <c r="E571" s="99" t="s">
        <v>916</v>
      </c>
      <c r="F571" s="99" t="s">
        <v>16</v>
      </c>
      <c r="G571" s="110" t="s">
        <v>718</v>
      </c>
      <c r="H571" s="99" t="s">
        <v>2672</v>
      </c>
      <c r="I571" s="99" t="s">
        <v>2681</v>
      </c>
      <c r="J571" s="85">
        <v>8420</v>
      </c>
      <c r="K571" s="86">
        <v>2019</v>
      </c>
      <c r="L571" s="80"/>
    </row>
    <row r="572" spans="1:12" ht="25.5" x14ac:dyDescent="0.2">
      <c r="A572" s="80">
        <v>565</v>
      </c>
      <c r="B572" s="112" t="s">
        <v>795</v>
      </c>
      <c r="C572" s="100" t="s">
        <v>2482</v>
      </c>
      <c r="D572" s="103" t="s">
        <v>2449</v>
      </c>
      <c r="E572" s="99" t="s">
        <v>885</v>
      </c>
      <c r="F572" s="99" t="s">
        <v>16</v>
      </c>
      <c r="G572" s="110" t="s">
        <v>702</v>
      </c>
      <c r="H572" s="99" t="s">
        <v>2672</v>
      </c>
      <c r="I572" s="99" t="s">
        <v>2799</v>
      </c>
      <c r="J572" s="85">
        <v>1599.75</v>
      </c>
      <c r="K572" s="86">
        <v>2019</v>
      </c>
      <c r="L572" s="80"/>
    </row>
    <row r="573" spans="1:12" ht="25.5" x14ac:dyDescent="0.2">
      <c r="A573" s="80">
        <v>566</v>
      </c>
      <c r="B573" s="112" t="s">
        <v>486</v>
      </c>
      <c r="C573" s="103" t="s">
        <v>2449</v>
      </c>
      <c r="D573" s="100" t="s">
        <v>2461</v>
      </c>
      <c r="E573" s="99" t="s">
        <v>628</v>
      </c>
      <c r="F573" s="99" t="s">
        <v>16</v>
      </c>
      <c r="G573" s="110" t="s">
        <v>743</v>
      </c>
      <c r="H573" s="99" t="s">
        <v>2672</v>
      </c>
      <c r="I573" s="99" t="s">
        <v>2800</v>
      </c>
      <c r="J573" s="85">
        <v>1400.3400000000256</v>
      </c>
      <c r="K573" s="86">
        <v>2019</v>
      </c>
      <c r="L573" s="80"/>
    </row>
    <row r="574" spans="1:12" ht="25.5" x14ac:dyDescent="0.2">
      <c r="A574" s="80">
        <v>567</v>
      </c>
      <c r="B574" s="112" t="s">
        <v>778</v>
      </c>
      <c r="C574" s="100" t="s">
        <v>2450</v>
      </c>
      <c r="D574" s="103" t="s">
        <v>2449</v>
      </c>
      <c r="E574" s="99" t="s">
        <v>869</v>
      </c>
      <c r="F574" s="99" t="s">
        <v>16</v>
      </c>
      <c r="G574" s="110" t="s">
        <v>688</v>
      </c>
      <c r="H574" s="99" t="s">
        <v>2673</v>
      </c>
      <c r="I574" s="99" t="s">
        <v>2800</v>
      </c>
      <c r="J574" s="85">
        <v>1006.7600000000093</v>
      </c>
      <c r="K574" s="86">
        <v>2019</v>
      </c>
      <c r="L574" s="80"/>
    </row>
    <row r="575" spans="1:12" ht="25.5" x14ac:dyDescent="0.2">
      <c r="A575" s="80">
        <v>568</v>
      </c>
      <c r="B575" s="112" t="s">
        <v>806</v>
      </c>
      <c r="C575" s="100" t="s">
        <v>2509</v>
      </c>
      <c r="D575" s="103" t="s">
        <v>2449</v>
      </c>
      <c r="E575" s="99" t="s">
        <v>898</v>
      </c>
      <c r="F575" s="99" t="s">
        <v>16</v>
      </c>
      <c r="G575" s="110" t="s">
        <v>697</v>
      </c>
      <c r="H575" s="99" t="s">
        <v>2673</v>
      </c>
      <c r="I575" s="99" t="s">
        <v>2680</v>
      </c>
      <c r="J575" s="85">
        <v>2169.2200000000885</v>
      </c>
      <c r="K575" s="86">
        <v>2019</v>
      </c>
      <c r="L575" s="80"/>
    </row>
    <row r="576" spans="1:12" ht="25.5" x14ac:dyDescent="0.2">
      <c r="A576" s="80">
        <v>569</v>
      </c>
      <c r="B576" s="112" t="s">
        <v>827</v>
      </c>
      <c r="C576" s="103" t="s">
        <v>2449</v>
      </c>
      <c r="D576" s="100" t="s">
        <v>2487</v>
      </c>
      <c r="E576" s="99" t="s">
        <v>914</v>
      </c>
      <c r="F576" s="99" t="s">
        <v>16</v>
      </c>
      <c r="G576" s="110" t="s">
        <v>704</v>
      </c>
      <c r="H576" s="99" t="s">
        <v>2674</v>
      </c>
      <c r="I576" s="99" t="s">
        <v>2801</v>
      </c>
      <c r="J576" s="85">
        <v>2804.8199999999488</v>
      </c>
      <c r="K576" s="86">
        <v>2019</v>
      </c>
      <c r="L576" s="80"/>
    </row>
    <row r="577" spans="1:12" ht="25.5" x14ac:dyDescent="0.2">
      <c r="A577" s="80">
        <v>570</v>
      </c>
      <c r="B577" s="112" t="s">
        <v>826</v>
      </c>
      <c r="C577" s="103" t="s">
        <v>2449</v>
      </c>
      <c r="D577" s="100" t="s">
        <v>2458</v>
      </c>
      <c r="E577" s="99" t="s">
        <v>913</v>
      </c>
      <c r="F577" s="99" t="s">
        <v>16</v>
      </c>
      <c r="G577" s="110" t="s">
        <v>696</v>
      </c>
      <c r="H577" s="99" t="s">
        <v>2674</v>
      </c>
      <c r="I577" s="99" t="s">
        <v>2800</v>
      </c>
      <c r="J577" s="85">
        <v>1062.7399999999907</v>
      </c>
      <c r="K577" s="86">
        <v>2019</v>
      </c>
      <c r="L577" s="80"/>
    </row>
    <row r="578" spans="1:12" ht="25.5" x14ac:dyDescent="0.2">
      <c r="A578" s="80">
        <v>571</v>
      </c>
      <c r="B578" s="112" t="s">
        <v>804</v>
      </c>
      <c r="C578" s="100" t="s">
        <v>2461</v>
      </c>
      <c r="D578" s="103" t="s">
        <v>2449</v>
      </c>
      <c r="E578" s="99" t="s">
        <v>896</v>
      </c>
      <c r="F578" s="99" t="s">
        <v>16</v>
      </c>
      <c r="G578" s="110" t="s">
        <v>711</v>
      </c>
      <c r="H578" s="99" t="s">
        <v>2675</v>
      </c>
      <c r="I578" s="99" t="s">
        <v>2802</v>
      </c>
      <c r="J578" s="85">
        <v>2066.6600000000326</v>
      </c>
      <c r="K578" s="86">
        <v>2019</v>
      </c>
      <c r="L578" s="80"/>
    </row>
    <row r="579" spans="1:12" ht="25.5" x14ac:dyDescent="0.2">
      <c r="A579" s="80">
        <v>572</v>
      </c>
      <c r="B579" s="112" t="s">
        <v>828</v>
      </c>
      <c r="C579" s="103" t="s">
        <v>2449</v>
      </c>
      <c r="D579" s="100" t="s">
        <v>2475</v>
      </c>
      <c r="E579" s="99" t="s">
        <v>915</v>
      </c>
      <c r="F579" s="99" t="s">
        <v>16</v>
      </c>
      <c r="G579" s="110" t="s">
        <v>689</v>
      </c>
      <c r="H579" s="99" t="s">
        <v>2675</v>
      </c>
      <c r="I579" s="99" t="s">
        <v>2679</v>
      </c>
      <c r="J579" s="85">
        <v>3019.929999999993</v>
      </c>
      <c r="K579" s="86">
        <v>2019</v>
      </c>
      <c r="L579" s="80"/>
    </row>
    <row r="580" spans="1:12" ht="25.5" x14ac:dyDescent="0.2">
      <c r="A580" s="80">
        <v>573</v>
      </c>
      <c r="B580" s="112" t="s">
        <v>470</v>
      </c>
      <c r="C580" s="103" t="s">
        <v>2449</v>
      </c>
      <c r="D580" s="100" t="s">
        <v>2498</v>
      </c>
      <c r="E580" s="99" t="s">
        <v>917</v>
      </c>
      <c r="F580" s="99" t="s">
        <v>109</v>
      </c>
      <c r="G580" s="110" t="s">
        <v>972</v>
      </c>
      <c r="H580" s="99" t="s">
        <v>2675</v>
      </c>
      <c r="I580" s="99" t="s">
        <v>2682</v>
      </c>
      <c r="J580" s="85">
        <v>39435.94</v>
      </c>
      <c r="K580" s="86">
        <v>2019</v>
      </c>
      <c r="L580" s="80"/>
    </row>
    <row r="581" spans="1:12" ht="25.5" x14ac:dyDescent="0.2">
      <c r="A581" s="80">
        <v>574</v>
      </c>
      <c r="B581" s="112" t="s">
        <v>514</v>
      </c>
      <c r="C581" s="100" t="s">
        <v>2503</v>
      </c>
      <c r="D581" s="103" t="s">
        <v>2449</v>
      </c>
      <c r="E581" s="99" t="s">
        <v>598</v>
      </c>
      <c r="F581" s="99" t="s">
        <v>16</v>
      </c>
      <c r="G581" s="110" t="s">
        <v>967</v>
      </c>
      <c r="H581" s="99" t="s">
        <v>2676</v>
      </c>
      <c r="I581" s="99" t="s">
        <v>2680</v>
      </c>
      <c r="J581" s="85">
        <v>3910.5299999999988</v>
      </c>
      <c r="K581" s="86">
        <v>2019</v>
      </c>
      <c r="L581" s="80"/>
    </row>
    <row r="582" spans="1:12" ht="25.5" x14ac:dyDescent="0.2">
      <c r="A582" s="80">
        <v>575</v>
      </c>
      <c r="B582" s="112" t="s">
        <v>831</v>
      </c>
      <c r="C582" s="103" t="s">
        <v>2449</v>
      </c>
      <c r="D582" s="100" t="s">
        <v>2468</v>
      </c>
      <c r="E582" s="99" t="s">
        <v>919</v>
      </c>
      <c r="F582" s="99" t="s">
        <v>16</v>
      </c>
      <c r="G582" s="110" t="s">
        <v>757</v>
      </c>
      <c r="H582" s="99" t="s">
        <v>2677</v>
      </c>
      <c r="I582" s="99" t="s">
        <v>2684</v>
      </c>
      <c r="J582" s="85">
        <v>28200</v>
      </c>
      <c r="K582" s="86">
        <v>2019</v>
      </c>
      <c r="L582" s="80"/>
    </row>
    <row r="583" spans="1:12" ht="25.5" x14ac:dyDescent="0.2">
      <c r="A583" s="80">
        <v>576</v>
      </c>
      <c r="B583" s="112" t="s">
        <v>830</v>
      </c>
      <c r="C583" s="103" t="s">
        <v>2449</v>
      </c>
      <c r="D583" s="100" t="s">
        <v>2502</v>
      </c>
      <c r="E583" s="99" t="s">
        <v>918</v>
      </c>
      <c r="F583" s="99" t="s">
        <v>16</v>
      </c>
      <c r="G583" s="110" t="s">
        <v>722</v>
      </c>
      <c r="H583" s="99" t="s">
        <v>2678</v>
      </c>
      <c r="I583" s="99" t="s">
        <v>2683</v>
      </c>
      <c r="J583" s="85">
        <v>1352.2199999999721</v>
      </c>
      <c r="K583" s="86">
        <v>2019</v>
      </c>
      <c r="L583" s="80"/>
    </row>
    <row r="584" spans="1:12" ht="25.5" x14ac:dyDescent="0.2">
      <c r="A584" s="80">
        <v>577</v>
      </c>
      <c r="B584" s="112" t="s">
        <v>791</v>
      </c>
      <c r="C584" s="100" t="s">
        <v>2512</v>
      </c>
      <c r="D584" s="103" t="s">
        <v>2449</v>
      </c>
      <c r="E584" s="99" t="s">
        <v>882</v>
      </c>
      <c r="F584" s="99" t="s">
        <v>16</v>
      </c>
      <c r="G584" s="110" t="s">
        <v>744</v>
      </c>
      <c r="H584" s="99" t="s">
        <v>2678</v>
      </c>
      <c r="I584" s="99" t="s">
        <v>2684</v>
      </c>
      <c r="J584" s="85">
        <v>1410.7399999999907</v>
      </c>
      <c r="K584" s="86">
        <v>2019</v>
      </c>
      <c r="L584" s="80"/>
    </row>
    <row r="585" spans="1:12" ht="25.5" x14ac:dyDescent="0.2">
      <c r="A585" s="80">
        <v>578</v>
      </c>
      <c r="B585" s="112" t="s">
        <v>490</v>
      </c>
      <c r="C585" s="103" t="s">
        <v>2449</v>
      </c>
      <c r="D585" s="100" t="s">
        <v>2469</v>
      </c>
      <c r="E585" s="99" t="s">
        <v>629</v>
      </c>
      <c r="F585" s="99" t="s">
        <v>16</v>
      </c>
      <c r="G585" s="110" t="s">
        <v>695</v>
      </c>
      <c r="H585" s="99" t="s">
        <v>2679</v>
      </c>
      <c r="I585" s="99" t="s">
        <v>2803</v>
      </c>
      <c r="J585" s="85">
        <v>2072.0700000000652</v>
      </c>
      <c r="K585" s="86">
        <v>2019</v>
      </c>
      <c r="L585" s="80"/>
    </row>
    <row r="586" spans="1:12" ht="25.5" x14ac:dyDescent="0.2">
      <c r="A586" s="80">
        <v>579</v>
      </c>
      <c r="B586" s="112" t="s">
        <v>507</v>
      </c>
      <c r="C586" s="103" t="s">
        <v>2449</v>
      </c>
      <c r="D586" s="100" t="s">
        <v>2470</v>
      </c>
      <c r="E586" s="99" t="s">
        <v>924</v>
      </c>
      <c r="F586" s="99" t="s">
        <v>16</v>
      </c>
      <c r="G586" s="110" t="s">
        <v>702</v>
      </c>
      <c r="H586" s="99" t="s">
        <v>2679</v>
      </c>
      <c r="I586" s="99" t="s">
        <v>2804</v>
      </c>
      <c r="J586" s="85">
        <v>1701.9499999999534</v>
      </c>
      <c r="K586" s="86">
        <v>2019</v>
      </c>
      <c r="L586" s="80"/>
    </row>
    <row r="587" spans="1:12" x14ac:dyDescent="0.2">
      <c r="A587" s="80">
        <v>580</v>
      </c>
      <c r="B587" s="112" t="s">
        <v>837</v>
      </c>
      <c r="C587" s="103" t="s">
        <v>2449</v>
      </c>
      <c r="D587" s="100" t="s">
        <v>2458</v>
      </c>
      <c r="E587" s="99" t="s">
        <v>926</v>
      </c>
      <c r="F587" s="99" t="s">
        <v>16</v>
      </c>
      <c r="G587" s="110" t="s">
        <v>739</v>
      </c>
      <c r="H587" s="99" t="s">
        <v>2680</v>
      </c>
      <c r="I587" s="99" t="s">
        <v>2805</v>
      </c>
      <c r="J587" s="85">
        <v>2150.9899999999907</v>
      </c>
      <c r="K587" s="86">
        <v>2019</v>
      </c>
      <c r="L587" s="80"/>
    </row>
    <row r="588" spans="1:12" ht="25.5" x14ac:dyDescent="0.2">
      <c r="A588" s="80">
        <v>581</v>
      </c>
      <c r="B588" s="112" t="s">
        <v>833</v>
      </c>
      <c r="C588" s="103" t="s">
        <v>2449</v>
      </c>
      <c r="D588" s="100" t="s">
        <v>2485</v>
      </c>
      <c r="E588" s="99" t="s">
        <v>921</v>
      </c>
      <c r="F588" s="99" t="s">
        <v>16</v>
      </c>
      <c r="G588" s="110" t="s">
        <v>721</v>
      </c>
      <c r="H588" s="99" t="s">
        <v>2681</v>
      </c>
      <c r="I588" s="99" t="s">
        <v>2806</v>
      </c>
      <c r="J588" s="85">
        <v>6896.3500000000058</v>
      </c>
      <c r="K588" s="86">
        <v>2019</v>
      </c>
      <c r="L588" s="80"/>
    </row>
    <row r="589" spans="1:12" ht="25.5" x14ac:dyDescent="0.2">
      <c r="A589" s="80">
        <v>582</v>
      </c>
      <c r="B589" s="112" t="s">
        <v>801</v>
      </c>
      <c r="C589" s="100" t="s">
        <v>2463</v>
      </c>
      <c r="D589" s="103" t="s">
        <v>2449</v>
      </c>
      <c r="E589" s="99" t="s">
        <v>892</v>
      </c>
      <c r="F589" s="99" t="s">
        <v>16</v>
      </c>
      <c r="G589" s="110" t="s">
        <v>719</v>
      </c>
      <c r="H589" s="99" t="s">
        <v>2682</v>
      </c>
      <c r="I589" s="99" t="s">
        <v>2805</v>
      </c>
      <c r="J589" s="85">
        <v>1823.0400000000373</v>
      </c>
      <c r="K589" s="86">
        <v>2019</v>
      </c>
      <c r="L589" s="80"/>
    </row>
    <row r="590" spans="1:12" ht="25.5" x14ac:dyDescent="0.2">
      <c r="A590" s="80">
        <v>583</v>
      </c>
      <c r="B590" s="112" t="s">
        <v>832</v>
      </c>
      <c r="C590" s="103" t="s">
        <v>2449</v>
      </c>
      <c r="D590" s="100" t="s">
        <v>2471</v>
      </c>
      <c r="E590" s="99" t="s">
        <v>920</v>
      </c>
      <c r="F590" s="99" t="s">
        <v>16</v>
      </c>
      <c r="G590" s="110" t="s">
        <v>709</v>
      </c>
      <c r="H590" s="99" t="s">
        <v>2682</v>
      </c>
      <c r="I590" s="99" t="s">
        <v>2806</v>
      </c>
      <c r="J590" s="85">
        <v>1236.2600000000093</v>
      </c>
      <c r="K590" s="86">
        <v>2019</v>
      </c>
      <c r="L590" s="80"/>
    </row>
    <row r="591" spans="1:12" ht="25.5" x14ac:dyDescent="0.2">
      <c r="A591" s="80">
        <v>584</v>
      </c>
      <c r="B591" s="112" t="s">
        <v>835</v>
      </c>
      <c r="C591" s="103" t="s">
        <v>2449</v>
      </c>
      <c r="D591" s="100" t="s">
        <v>2489</v>
      </c>
      <c r="E591" s="99" t="s">
        <v>923</v>
      </c>
      <c r="F591" s="99" t="s">
        <v>16</v>
      </c>
      <c r="G591" s="110" t="s">
        <v>974</v>
      </c>
      <c r="H591" s="99" t="s">
        <v>2682</v>
      </c>
      <c r="I591" s="99" t="s">
        <v>2804</v>
      </c>
      <c r="J591" s="85">
        <v>1432.8400000000256</v>
      </c>
      <c r="K591" s="86">
        <v>2019</v>
      </c>
      <c r="L591" s="80"/>
    </row>
    <row r="592" spans="1:12" ht="25.5" x14ac:dyDescent="0.2">
      <c r="A592" s="80">
        <v>585</v>
      </c>
      <c r="B592" s="112" t="s">
        <v>836</v>
      </c>
      <c r="C592" s="103" t="s">
        <v>2449</v>
      </c>
      <c r="D592" s="100" t="s">
        <v>2514</v>
      </c>
      <c r="E592" s="99" t="s">
        <v>925</v>
      </c>
      <c r="F592" s="99" t="s">
        <v>16</v>
      </c>
      <c r="G592" s="110" t="s">
        <v>719</v>
      </c>
      <c r="H592" s="99" t="s">
        <v>2683</v>
      </c>
      <c r="I592" s="99" t="s">
        <v>2804</v>
      </c>
      <c r="J592" s="85">
        <v>25800</v>
      </c>
      <c r="K592" s="86">
        <v>2019</v>
      </c>
      <c r="L592" s="80"/>
    </row>
    <row r="593" spans="1:12" ht="25.5" x14ac:dyDescent="0.2">
      <c r="A593" s="80">
        <v>586</v>
      </c>
      <c r="B593" s="112" t="s">
        <v>834</v>
      </c>
      <c r="C593" s="103" t="s">
        <v>2449</v>
      </c>
      <c r="D593" s="100" t="s">
        <v>2461</v>
      </c>
      <c r="E593" s="99" t="s">
        <v>922</v>
      </c>
      <c r="F593" s="99" t="s">
        <v>114</v>
      </c>
      <c r="G593" s="110" t="s">
        <v>973</v>
      </c>
      <c r="H593" s="99" t="s">
        <v>2684</v>
      </c>
      <c r="I593" s="99" t="s">
        <v>2804</v>
      </c>
      <c r="J593" s="85">
        <v>1062.7399999999907</v>
      </c>
      <c r="K593" s="86">
        <v>2019</v>
      </c>
      <c r="L593" s="80"/>
    </row>
    <row r="594" spans="1:12" ht="25.5" x14ac:dyDescent="0.2">
      <c r="A594" s="80">
        <v>587</v>
      </c>
      <c r="B594" s="112" t="s">
        <v>482</v>
      </c>
      <c r="C594" s="100" t="s">
        <v>2513</v>
      </c>
      <c r="D594" s="103" t="s">
        <v>2449</v>
      </c>
      <c r="E594" s="99" t="s">
        <v>887</v>
      </c>
      <c r="F594" s="99" t="s">
        <v>16</v>
      </c>
      <c r="G594" s="110" t="s">
        <v>726</v>
      </c>
      <c r="H594" s="99" t="s">
        <v>2685</v>
      </c>
      <c r="I594" s="99" t="s">
        <v>2689</v>
      </c>
      <c r="J594" s="85">
        <v>1698.4400000000023</v>
      </c>
      <c r="K594" s="86">
        <v>2019</v>
      </c>
      <c r="L594" s="80"/>
    </row>
    <row r="595" spans="1:12" ht="25.5" x14ac:dyDescent="0.2">
      <c r="A595" s="80">
        <v>588</v>
      </c>
      <c r="B595" s="112" t="s">
        <v>785</v>
      </c>
      <c r="C595" s="100" t="s">
        <v>2460</v>
      </c>
      <c r="D595" s="103" t="s">
        <v>2449</v>
      </c>
      <c r="E595" s="99" t="s">
        <v>876</v>
      </c>
      <c r="F595" s="99" t="s">
        <v>16</v>
      </c>
      <c r="G595" s="110" t="s">
        <v>701</v>
      </c>
      <c r="H595" s="99" t="s">
        <v>2685</v>
      </c>
      <c r="I595" s="99" t="s">
        <v>2686</v>
      </c>
      <c r="J595" s="85">
        <v>1209.4800000000105</v>
      </c>
      <c r="K595" s="86">
        <v>2019</v>
      </c>
      <c r="L595" s="80"/>
    </row>
    <row r="596" spans="1:12" ht="25.5" x14ac:dyDescent="0.2">
      <c r="A596" s="80">
        <v>589</v>
      </c>
      <c r="B596" s="112" t="s">
        <v>815</v>
      </c>
      <c r="C596" s="100" t="s">
        <v>2473</v>
      </c>
      <c r="D596" s="103" t="s">
        <v>2449</v>
      </c>
      <c r="E596" s="99" t="s">
        <v>907</v>
      </c>
      <c r="F596" s="99" t="s">
        <v>908</v>
      </c>
      <c r="G596" s="110" t="s">
        <v>971</v>
      </c>
      <c r="H596" s="99" t="s">
        <v>2685</v>
      </c>
      <c r="I596" s="99" t="s">
        <v>2807</v>
      </c>
      <c r="J596" s="85">
        <f>28964.63+7</f>
        <v>28971.63</v>
      </c>
      <c r="K596" s="86">
        <v>2019</v>
      </c>
      <c r="L596" s="80"/>
    </row>
    <row r="597" spans="1:12" ht="25.5" x14ac:dyDescent="0.2">
      <c r="A597" s="80">
        <v>590</v>
      </c>
      <c r="B597" s="112" t="s">
        <v>839</v>
      </c>
      <c r="C597" s="103" t="s">
        <v>2449</v>
      </c>
      <c r="D597" s="100" t="s">
        <v>2499</v>
      </c>
      <c r="E597" s="99" t="s">
        <v>928</v>
      </c>
      <c r="F597" s="99" t="s">
        <v>679</v>
      </c>
      <c r="G597" s="110" t="s">
        <v>970</v>
      </c>
      <c r="H597" s="99" t="s">
        <v>2686</v>
      </c>
      <c r="I597" s="99" t="s">
        <v>2692</v>
      </c>
      <c r="J597" s="85">
        <v>9749.9000000000233</v>
      </c>
      <c r="K597" s="86">
        <v>2019</v>
      </c>
      <c r="L597" s="80"/>
    </row>
    <row r="598" spans="1:12" ht="25.5" x14ac:dyDescent="0.2">
      <c r="A598" s="80">
        <v>591</v>
      </c>
      <c r="B598" s="112" t="s">
        <v>838</v>
      </c>
      <c r="C598" s="103" t="s">
        <v>2449</v>
      </c>
      <c r="D598" s="100" t="s">
        <v>2462</v>
      </c>
      <c r="E598" s="99" t="s">
        <v>927</v>
      </c>
      <c r="F598" s="99" t="s">
        <v>16</v>
      </c>
      <c r="G598" s="110" t="s">
        <v>720</v>
      </c>
      <c r="H598" s="99" t="s">
        <v>2687</v>
      </c>
      <c r="I598" s="99" t="s">
        <v>2691</v>
      </c>
      <c r="J598" s="85">
        <v>1138.4100000000326</v>
      </c>
      <c r="K598" s="86">
        <v>2019</v>
      </c>
      <c r="L598" s="80"/>
    </row>
    <row r="599" spans="1:12" ht="25.5" x14ac:dyDescent="0.2">
      <c r="A599" s="80">
        <v>592</v>
      </c>
      <c r="B599" s="112" t="s">
        <v>843</v>
      </c>
      <c r="C599" s="103" t="s">
        <v>2449</v>
      </c>
      <c r="D599" s="100" t="s">
        <v>2485</v>
      </c>
      <c r="E599" s="99" t="s">
        <v>932</v>
      </c>
      <c r="F599" s="99" t="s">
        <v>16</v>
      </c>
      <c r="G599" s="110" t="s">
        <v>976</v>
      </c>
      <c r="H599" s="99" t="s">
        <v>2687</v>
      </c>
      <c r="I599" s="99" t="s">
        <v>2808</v>
      </c>
      <c r="J599" s="85">
        <v>2522.5399999999208</v>
      </c>
      <c r="K599" s="86">
        <v>2019</v>
      </c>
      <c r="L599" s="80"/>
    </row>
    <row r="600" spans="1:12" ht="25.5" x14ac:dyDescent="0.2">
      <c r="A600" s="80">
        <v>593</v>
      </c>
      <c r="B600" s="112" t="s">
        <v>842</v>
      </c>
      <c r="C600" s="103" t="s">
        <v>2449</v>
      </c>
      <c r="D600" s="100" t="s">
        <v>2502</v>
      </c>
      <c r="E600" s="99" t="s">
        <v>931</v>
      </c>
      <c r="F600" s="99" t="s">
        <v>16</v>
      </c>
      <c r="G600" s="110" t="s">
        <v>756</v>
      </c>
      <c r="H600" s="99" t="s">
        <v>2688</v>
      </c>
      <c r="I600" s="99" t="s">
        <v>2808</v>
      </c>
      <c r="J600" s="85">
        <v>1894.1600000000326</v>
      </c>
      <c r="K600" s="86">
        <v>2019</v>
      </c>
      <c r="L600" s="80"/>
    </row>
    <row r="601" spans="1:12" ht="25.5" x14ac:dyDescent="0.2">
      <c r="A601" s="80">
        <v>594</v>
      </c>
      <c r="B601" s="112" t="s">
        <v>780</v>
      </c>
      <c r="C601" s="100" t="s">
        <v>2493</v>
      </c>
      <c r="D601" s="103" t="s">
        <v>2449</v>
      </c>
      <c r="E601" s="99" t="s">
        <v>871</v>
      </c>
      <c r="F601" s="99" t="s">
        <v>16</v>
      </c>
      <c r="G601" s="110" t="s">
        <v>702</v>
      </c>
      <c r="H601" s="99" t="s">
        <v>2688</v>
      </c>
      <c r="I601" s="99" t="s">
        <v>2691</v>
      </c>
      <c r="J601" s="85">
        <v>1011.8000000000175</v>
      </c>
      <c r="K601" s="86">
        <v>2019</v>
      </c>
      <c r="L601" s="80"/>
    </row>
    <row r="602" spans="1:12" ht="25.5" x14ac:dyDescent="0.2">
      <c r="A602" s="80">
        <v>595</v>
      </c>
      <c r="B602" s="112" t="s">
        <v>512</v>
      </c>
      <c r="C602" s="103" t="s">
        <v>2449</v>
      </c>
      <c r="D602" s="100" t="s">
        <v>2464</v>
      </c>
      <c r="E602" s="99" t="s">
        <v>634</v>
      </c>
      <c r="F602" s="99" t="s">
        <v>16</v>
      </c>
      <c r="G602" s="110" t="s">
        <v>762</v>
      </c>
      <c r="H602" s="99" t="s">
        <v>2689</v>
      </c>
      <c r="I602" s="99" t="s">
        <v>2692</v>
      </c>
      <c r="J602" s="85">
        <v>1147.2000000000116</v>
      </c>
      <c r="K602" s="86">
        <v>2019</v>
      </c>
      <c r="L602" s="80"/>
    </row>
    <row r="603" spans="1:12" ht="25.5" x14ac:dyDescent="0.2">
      <c r="A603" s="80">
        <v>596</v>
      </c>
      <c r="B603" s="112" t="s">
        <v>840</v>
      </c>
      <c r="C603" s="103" t="s">
        <v>2449</v>
      </c>
      <c r="D603" s="100" t="s">
        <v>2472</v>
      </c>
      <c r="E603" s="99" t="s">
        <v>929</v>
      </c>
      <c r="F603" s="99" t="s">
        <v>16</v>
      </c>
      <c r="G603" s="110" t="s">
        <v>728</v>
      </c>
      <c r="H603" s="99" t="s">
        <v>2689</v>
      </c>
      <c r="I603" s="99" t="s">
        <v>2693</v>
      </c>
      <c r="J603" s="85">
        <v>23972.539999999979</v>
      </c>
      <c r="K603" s="86">
        <v>2019</v>
      </c>
      <c r="L603" s="80"/>
    </row>
    <row r="604" spans="1:12" ht="25.5" x14ac:dyDescent="0.2">
      <c r="A604" s="80">
        <v>597</v>
      </c>
      <c r="B604" s="112" t="s">
        <v>477</v>
      </c>
      <c r="C604" s="103" t="s">
        <v>2449</v>
      </c>
      <c r="D604" s="100" t="s">
        <v>2458</v>
      </c>
      <c r="E604" s="99" t="s">
        <v>626</v>
      </c>
      <c r="F604" s="99" t="s">
        <v>16</v>
      </c>
      <c r="G604" s="110" t="s">
        <v>685</v>
      </c>
      <c r="H604" s="99" t="s">
        <v>2689</v>
      </c>
      <c r="I604" s="99" t="s">
        <v>2693</v>
      </c>
      <c r="J604" s="85">
        <v>1244.5899999999674</v>
      </c>
      <c r="K604" s="86">
        <v>2019</v>
      </c>
      <c r="L604" s="80"/>
    </row>
    <row r="605" spans="1:12" ht="25.5" x14ac:dyDescent="0.2">
      <c r="A605" s="80">
        <v>598</v>
      </c>
      <c r="B605" s="112" t="s">
        <v>841</v>
      </c>
      <c r="C605" s="103" t="s">
        <v>2449</v>
      </c>
      <c r="D605" s="100" t="s">
        <v>2448</v>
      </c>
      <c r="E605" s="99" t="s">
        <v>930</v>
      </c>
      <c r="F605" s="99" t="s">
        <v>16</v>
      </c>
      <c r="G605" s="110" t="s">
        <v>975</v>
      </c>
      <c r="H605" s="99" t="s">
        <v>2690</v>
      </c>
      <c r="I605" s="99" t="s">
        <v>2694</v>
      </c>
      <c r="J605" s="85">
        <v>1754.3300000000163</v>
      </c>
      <c r="K605" s="86">
        <v>2019</v>
      </c>
      <c r="L605" s="80"/>
    </row>
    <row r="606" spans="1:12" ht="25.5" x14ac:dyDescent="0.2">
      <c r="A606" s="80">
        <v>599</v>
      </c>
      <c r="B606" s="112" t="s">
        <v>845</v>
      </c>
      <c r="C606" s="103" t="s">
        <v>2449</v>
      </c>
      <c r="D606" s="100" t="s">
        <v>2518</v>
      </c>
      <c r="E606" s="99" t="s">
        <v>934</v>
      </c>
      <c r="F606" s="99" t="s">
        <v>16</v>
      </c>
      <c r="G606" s="110" t="s">
        <v>732</v>
      </c>
      <c r="H606" s="99" t="s">
        <v>2691</v>
      </c>
      <c r="I606" s="99" t="s">
        <v>2809</v>
      </c>
      <c r="J606" s="85">
        <v>1996.5499999999884</v>
      </c>
      <c r="K606" s="86">
        <v>2019</v>
      </c>
      <c r="L606" s="80"/>
    </row>
    <row r="607" spans="1:12" x14ac:dyDescent="0.2">
      <c r="A607" s="80">
        <v>600</v>
      </c>
      <c r="B607" s="112" t="s">
        <v>847</v>
      </c>
      <c r="C607" s="103" t="s">
        <v>2449</v>
      </c>
      <c r="D607" s="100" t="s">
        <v>2519</v>
      </c>
      <c r="E607" s="99" t="s">
        <v>936</v>
      </c>
      <c r="F607" s="99" t="s">
        <v>16</v>
      </c>
      <c r="G607" s="110" t="s">
        <v>978</v>
      </c>
      <c r="H607" s="99" t="s">
        <v>2691</v>
      </c>
      <c r="I607" s="99" t="s">
        <v>2810</v>
      </c>
      <c r="J607" s="85">
        <v>10368.549999999988</v>
      </c>
      <c r="K607" s="86">
        <v>2019</v>
      </c>
      <c r="L607" s="80"/>
    </row>
    <row r="608" spans="1:12" ht="25.5" x14ac:dyDescent="0.2">
      <c r="A608" s="80">
        <v>601</v>
      </c>
      <c r="B608" s="112" t="s">
        <v>846</v>
      </c>
      <c r="C608" s="103" t="s">
        <v>2449</v>
      </c>
      <c r="D608" s="100" t="s">
        <v>2480</v>
      </c>
      <c r="E608" s="99" t="s">
        <v>935</v>
      </c>
      <c r="F608" s="99" t="s">
        <v>16</v>
      </c>
      <c r="G608" s="110" t="s">
        <v>701</v>
      </c>
      <c r="H608" s="99" t="s">
        <v>2692</v>
      </c>
      <c r="I608" s="99" t="s">
        <v>2810</v>
      </c>
      <c r="J608" s="85">
        <v>10070.440000000002</v>
      </c>
      <c r="K608" s="86">
        <v>2019</v>
      </c>
      <c r="L608" s="80"/>
    </row>
    <row r="609" spans="1:12" ht="25.5" x14ac:dyDescent="0.2">
      <c r="A609" s="80">
        <v>602</v>
      </c>
      <c r="B609" s="112" t="s">
        <v>844</v>
      </c>
      <c r="C609" s="103" t="s">
        <v>2449</v>
      </c>
      <c r="D609" s="100" t="s">
        <v>2471</v>
      </c>
      <c r="E609" s="99" t="s">
        <v>933</v>
      </c>
      <c r="F609" s="99" t="s">
        <v>16</v>
      </c>
      <c r="G609" s="110" t="s">
        <v>977</v>
      </c>
      <c r="H609" s="99" t="s">
        <v>2692</v>
      </c>
      <c r="I609" s="99" t="s">
        <v>2811</v>
      </c>
      <c r="J609" s="85">
        <v>1211.7900000000373</v>
      </c>
      <c r="K609" s="86">
        <v>2019</v>
      </c>
      <c r="L609" s="80"/>
    </row>
    <row r="610" spans="1:12" ht="25.5" x14ac:dyDescent="0.2">
      <c r="A610" s="80">
        <v>603</v>
      </c>
      <c r="B610" s="112" t="s">
        <v>512</v>
      </c>
      <c r="C610" s="103" t="s">
        <v>2449</v>
      </c>
      <c r="D610" s="100" t="s">
        <v>2464</v>
      </c>
      <c r="E610" s="99" t="s">
        <v>634</v>
      </c>
      <c r="F610" s="99" t="s">
        <v>16</v>
      </c>
      <c r="G610" s="110" t="s">
        <v>762</v>
      </c>
      <c r="H610" s="99" t="s">
        <v>2693</v>
      </c>
      <c r="I610" s="99" t="s">
        <v>2812</v>
      </c>
      <c r="J610" s="85">
        <v>2123.1699999999837</v>
      </c>
      <c r="K610" s="86">
        <v>2019</v>
      </c>
      <c r="L610" s="80"/>
    </row>
    <row r="611" spans="1:12" ht="25.5" x14ac:dyDescent="0.2">
      <c r="A611" s="80">
        <v>604</v>
      </c>
      <c r="B611" s="112" t="s">
        <v>809</v>
      </c>
      <c r="C611" s="100" t="s">
        <v>2490</v>
      </c>
      <c r="D611" s="103" t="s">
        <v>2449</v>
      </c>
      <c r="E611" s="99" t="s">
        <v>901</v>
      </c>
      <c r="F611" s="99" t="s">
        <v>16</v>
      </c>
      <c r="G611" s="110" t="s">
        <v>737</v>
      </c>
      <c r="H611" s="99" t="s">
        <v>2693</v>
      </c>
      <c r="I611" s="99" t="s">
        <v>2694</v>
      </c>
      <c r="J611" s="85">
        <v>7161.7900000000009</v>
      </c>
      <c r="K611" s="86">
        <v>2019</v>
      </c>
      <c r="L611" s="80"/>
    </row>
    <row r="612" spans="1:12" ht="25.5" x14ac:dyDescent="0.2">
      <c r="A612" s="80">
        <v>605</v>
      </c>
      <c r="B612" s="112" t="s">
        <v>848</v>
      </c>
      <c r="C612" s="103" t="s">
        <v>2449</v>
      </c>
      <c r="D612" s="100" t="s">
        <v>2456</v>
      </c>
      <c r="E612" s="99" t="s">
        <v>937</v>
      </c>
      <c r="F612" s="99" t="s">
        <v>16</v>
      </c>
      <c r="G612" s="110" t="s">
        <v>707</v>
      </c>
      <c r="H612" s="99" t="s">
        <v>2694</v>
      </c>
      <c r="I612" s="99" t="s">
        <v>2810</v>
      </c>
      <c r="J612" s="85">
        <v>25800</v>
      </c>
      <c r="K612" s="86">
        <v>2019</v>
      </c>
      <c r="L612" s="80"/>
    </row>
    <row r="613" spans="1:12" ht="25.5" x14ac:dyDescent="0.2">
      <c r="A613" s="80">
        <v>606</v>
      </c>
      <c r="B613" s="112" t="s">
        <v>492</v>
      </c>
      <c r="C613" s="103" t="s">
        <v>2449</v>
      </c>
      <c r="D613" s="100" t="s">
        <v>2521</v>
      </c>
      <c r="E613" s="99" t="s">
        <v>938</v>
      </c>
      <c r="F613" s="99" t="s">
        <v>16</v>
      </c>
      <c r="G613" s="110" t="s">
        <v>700</v>
      </c>
      <c r="H613" s="99" t="s">
        <v>2695</v>
      </c>
      <c r="I613" s="99" t="s">
        <v>2813</v>
      </c>
      <c r="J613" s="85">
        <v>1407.5299999999697</v>
      </c>
      <c r="K613" s="86">
        <v>2019</v>
      </c>
      <c r="L613" s="80"/>
    </row>
    <row r="614" spans="1:12" ht="25.5" x14ac:dyDescent="0.2">
      <c r="A614" s="80">
        <v>607</v>
      </c>
      <c r="B614" s="112" t="s">
        <v>790</v>
      </c>
      <c r="C614" s="100" t="s">
        <v>2469</v>
      </c>
      <c r="D614" s="103" t="s">
        <v>2449</v>
      </c>
      <c r="E614" s="99" t="s">
        <v>881</v>
      </c>
      <c r="F614" s="99" t="s">
        <v>16</v>
      </c>
      <c r="G614" s="110" t="s">
        <v>688</v>
      </c>
      <c r="H614" s="99" t="s">
        <v>2696</v>
      </c>
      <c r="I614" s="99" t="s">
        <v>2814</v>
      </c>
      <c r="J614" s="85">
        <v>1408.7600000000093</v>
      </c>
      <c r="K614" s="86">
        <v>2019</v>
      </c>
      <c r="L614" s="80"/>
    </row>
    <row r="615" spans="1:12" ht="25.5" x14ac:dyDescent="0.2">
      <c r="A615" s="80">
        <v>608</v>
      </c>
      <c r="B615" s="112" t="s">
        <v>572</v>
      </c>
      <c r="C615" s="103" t="s">
        <v>2449</v>
      </c>
      <c r="D615" s="100" t="s">
        <v>2486</v>
      </c>
      <c r="E615" s="99" t="s">
        <v>675</v>
      </c>
      <c r="F615" s="99" t="s">
        <v>677</v>
      </c>
      <c r="G615" s="110" t="s">
        <v>765</v>
      </c>
      <c r="H615" s="99" t="s">
        <v>2696</v>
      </c>
      <c r="I615" s="99" t="s">
        <v>2813</v>
      </c>
      <c r="J615" s="85">
        <v>26890.040000000008</v>
      </c>
      <c r="K615" s="86">
        <v>2019</v>
      </c>
      <c r="L615" s="80"/>
    </row>
    <row r="616" spans="1:12" ht="25.5" x14ac:dyDescent="0.2">
      <c r="A616" s="80">
        <v>609</v>
      </c>
      <c r="B616" s="112" t="s">
        <v>849</v>
      </c>
      <c r="C616" s="103" t="s">
        <v>2449</v>
      </c>
      <c r="D616" s="100" t="s">
        <v>2512</v>
      </c>
      <c r="E616" s="99" t="s">
        <v>939</v>
      </c>
      <c r="F616" s="99" t="s">
        <v>677</v>
      </c>
      <c r="G616" s="110" t="s">
        <v>765</v>
      </c>
      <c r="H616" s="99" t="s">
        <v>2697</v>
      </c>
      <c r="I616" s="99" t="s">
        <v>2702</v>
      </c>
      <c r="J616" s="85">
        <v>1561.1699999999837</v>
      </c>
      <c r="K616" s="86">
        <v>2019</v>
      </c>
      <c r="L616" s="80"/>
    </row>
    <row r="617" spans="1:12" ht="25.5" x14ac:dyDescent="0.2">
      <c r="A617" s="80">
        <v>610</v>
      </c>
      <c r="B617" s="112" t="s">
        <v>850</v>
      </c>
      <c r="C617" s="103" t="s">
        <v>2449</v>
      </c>
      <c r="D617" s="100" t="s">
        <v>2451</v>
      </c>
      <c r="E617" s="99" t="s">
        <v>940</v>
      </c>
      <c r="F617" s="99" t="s">
        <v>16</v>
      </c>
      <c r="G617" s="110" t="s">
        <v>699</v>
      </c>
      <c r="H617" s="99" t="s">
        <v>2698</v>
      </c>
      <c r="I617" s="99" t="s">
        <v>2704</v>
      </c>
      <c r="J617" s="85">
        <v>2166.3199999999488</v>
      </c>
      <c r="K617" s="86">
        <v>2019</v>
      </c>
      <c r="L617" s="80"/>
    </row>
    <row r="618" spans="1:12" ht="25.5" x14ac:dyDescent="0.2">
      <c r="A618" s="80">
        <v>611</v>
      </c>
      <c r="B618" s="112" t="s">
        <v>783</v>
      </c>
      <c r="C618" s="100" t="s">
        <v>2510</v>
      </c>
      <c r="D618" s="103" t="s">
        <v>2449</v>
      </c>
      <c r="E618" s="99" t="s">
        <v>874</v>
      </c>
      <c r="F618" s="99" t="s">
        <v>16</v>
      </c>
      <c r="G618" s="110" t="s">
        <v>688</v>
      </c>
      <c r="H618" s="99" t="s">
        <v>2698</v>
      </c>
      <c r="I618" s="99" t="s">
        <v>2815</v>
      </c>
      <c r="J618" s="85">
        <v>1069.3199999999779</v>
      </c>
      <c r="K618" s="86">
        <v>2019</v>
      </c>
      <c r="L618" s="80"/>
    </row>
    <row r="619" spans="1:12" ht="25.5" x14ac:dyDescent="0.2">
      <c r="A619" s="80">
        <v>612</v>
      </c>
      <c r="B619" s="112" t="s">
        <v>803</v>
      </c>
      <c r="C619" s="100" t="s">
        <v>2463</v>
      </c>
      <c r="D619" s="103" t="s">
        <v>2449</v>
      </c>
      <c r="E619" s="99" t="s">
        <v>894</v>
      </c>
      <c r="F619" s="99" t="s">
        <v>16</v>
      </c>
      <c r="G619" s="110" t="s">
        <v>688</v>
      </c>
      <c r="H619" s="99" t="s">
        <v>2699</v>
      </c>
      <c r="I619" s="99" t="s">
        <v>2704</v>
      </c>
      <c r="J619" s="85">
        <v>1913.679999999993</v>
      </c>
      <c r="K619" s="86">
        <v>2019</v>
      </c>
      <c r="L619" s="80"/>
    </row>
    <row r="620" spans="1:12" ht="25.5" x14ac:dyDescent="0.2">
      <c r="A620" s="80">
        <v>613</v>
      </c>
      <c r="B620" s="112" t="s">
        <v>851</v>
      </c>
      <c r="C620" s="103" t="s">
        <v>2449</v>
      </c>
      <c r="D620" s="100" t="s">
        <v>2521</v>
      </c>
      <c r="E620" s="99" t="s">
        <v>941</v>
      </c>
      <c r="F620" s="99" t="s">
        <v>16</v>
      </c>
      <c r="G620" s="110" t="s">
        <v>703</v>
      </c>
      <c r="H620" s="99" t="s">
        <v>2699</v>
      </c>
      <c r="I620" s="99" t="s">
        <v>2816</v>
      </c>
      <c r="J620" s="85">
        <v>1823.5200000000186</v>
      </c>
      <c r="K620" s="86">
        <v>2019</v>
      </c>
      <c r="L620" s="80"/>
    </row>
    <row r="621" spans="1:12" ht="25.5" x14ac:dyDescent="0.2">
      <c r="A621" s="80">
        <v>614</v>
      </c>
      <c r="B621" s="112" t="s">
        <v>474</v>
      </c>
      <c r="C621" s="100" t="s">
        <v>2471</v>
      </c>
      <c r="D621" s="103" t="s">
        <v>2449</v>
      </c>
      <c r="E621" s="99" t="s">
        <v>596</v>
      </c>
      <c r="F621" s="99" t="s">
        <v>16</v>
      </c>
      <c r="G621" s="110" t="s">
        <v>710</v>
      </c>
      <c r="H621" s="99" t="s">
        <v>2700</v>
      </c>
      <c r="I621" s="99" t="s">
        <v>2817</v>
      </c>
      <c r="J621" s="85">
        <v>1770.9300000000512</v>
      </c>
      <c r="K621" s="86">
        <v>2019</v>
      </c>
      <c r="L621" s="80"/>
    </row>
    <row r="622" spans="1:12" x14ac:dyDescent="0.2">
      <c r="A622" s="80">
        <v>615</v>
      </c>
      <c r="B622" s="112" t="s">
        <v>789</v>
      </c>
      <c r="C622" s="100" t="s">
        <v>2470</v>
      </c>
      <c r="D622" s="103" t="s">
        <v>2449</v>
      </c>
      <c r="E622" s="99" t="s">
        <v>880</v>
      </c>
      <c r="F622" s="99" t="s">
        <v>16</v>
      </c>
      <c r="G622" s="110" t="s">
        <v>690</v>
      </c>
      <c r="H622" s="99" t="s">
        <v>2701</v>
      </c>
      <c r="I622" s="99" t="s">
        <v>2818</v>
      </c>
      <c r="J622" s="85">
        <v>1400.3400000000256</v>
      </c>
      <c r="K622" s="86">
        <v>2019</v>
      </c>
      <c r="L622" s="80"/>
    </row>
    <row r="623" spans="1:12" ht="25.5" x14ac:dyDescent="0.2">
      <c r="A623" s="80">
        <v>616</v>
      </c>
      <c r="B623" s="112" t="s">
        <v>786</v>
      </c>
      <c r="C623" s="100" t="s">
        <v>2514</v>
      </c>
      <c r="D623" s="103" t="s">
        <v>2449</v>
      </c>
      <c r="E623" s="99" t="s">
        <v>877</v>
      </c>
      <c r="F623" s="99" t="s">
        <v>16</v>
      </c>
      <c r="G623" s="110" t="s">
        <v>688</v>
      </c>
      <c r="H623" s="99" t="s">
        <v>2702</v>
      </c>
      <c r="I623" s="99" t="s">
        <v>2818</v>
      </c>
      <c r="J623" s="85">
        <v>1234.2300000000396</v>
      </c>
      <c r="K623" s="86">
        <v>2019</v>
      </c>
      <c r="L623" s="80"/>
    </row>
    <row r="624" spans="1:12" ht="25.5" x14ac:dyDescent="0.2">
      <c r="A624" s="80">
        <v>617</v>
      </c>
      <c r="B624" s="112" t="s">
        <v>811</v>
      </c>
      <c r="C624" s="100" t="s">
        <v>2494</v>
      </c>
      <c r="D624" s="103" t="s">
        <v>2449</v>
      </c>
      <c r="E624" s="99" t="s">
        <v>903</v>
      </c>
      <c r="F624" s="99" t="s">
        <v>16</v>
      </c>
      <c r="G624" s="110" t="s">
        <v>727</v>
      </c>
      <c r="H624" s="99" t="s">
        <v>2703</v>
      </c>
      <c r="I624" s="99" t="s">
        <v>2818</v>
      </c>
      <c r="J624" s="85">
        <v>8170.3899999999849</v>
      </c>
      <c r="K624" s="86">
        <v>2019</v>
      </c>
      <c r="L624" s="80"/>
    </row>
    <row r="625" spans="1:12" ht="25.5" x14ac:dyDescent="0.2">
      <c r="A625" s="80">
        <v>618</v>
      </c>
      <c r="B625" s="112" t="s">
        <v>852</v>
      </c>
      <c r="C625" s="103" t="s">
        <v>2449</v>
      </c>
      <c r="D625" s="100" t="s">
        <v>2489</v>
      </c>
      <c r="E625" s="99" t="s">
        <v>942</v>
      </c>
      <c r="F625" s="99" t="s">
        <v>16</v>
      </c>
      <c r="G625" s="110" t="s">
        <v>979</v>
      </c>
      <c r="H625" s="99" t="s">
        <v>2703</v>
      </c>
      <c r="I625" s="99" t="s">
        <v>2819</v>
      </c>
      <c r="J625" s="85">
        <v>26763.639999999956</v>
      </c>
      <c r="K625" s="86">
        <v>2019</v>
      </c>
      <c r="L625" s="80"/>
    </row>
    <row r="626" spans="1:12" ht="25.5" x14ac:dyDescent="0.2">
      <c r="A626" s="80">
        <v>619</v>
      </c>
      <c r="B626" s="112" t="s">
        <v>814</v>
      </c>
      <c r="C626" s="100" t="s">
        <v>2485</v>
      </c>
      <c r="D626" s="103" t="s">
        <v>2449</v>
      </c>
      <c r="E626" s="99" t="s">
        <v>906</v>
      </c>
      <c r="F626" s="99" t="s">
        <v>16</v>
      </c>
      <c r="G626" s="110" t="s">
        <v>715</v>
      </c>
      <c r="H626" s="99" t="s">
        <v>2704</v>
      </c>
      <c r="I626" s="99" t="s">
        <v>2817</v>
      </c>
      <c r="J626" s="85">
        <v>28432.309999999998</v>
      </c>
      <c r="K626" s="86">
        <v>2019</v>
      </c>
      <c r="L626" s="80"/>
    </row>
    <row r="627" spans="1:12" ht="25.5" x14ac:dyDescent="0.2">
      <c r="A627" s="80">
        <v>620</v>
      </c>
      <c r="B627" s="112" t="s">
        <v>853</v>
      </c>
      <c r="C627" s="103" t="s">
        <v>2449</v>
      </c>
      <c r="D627" s="100" t="s">
        <v>2497</v>
      </c>
      <c r="E627" s="99" t="s">
        <v>943</v>
      </c>
      <c r="F627" s="99" t="s">
        <v>16</v>
      </c>
      <c r="G627" s="110" t="s">
        <v>736</v>
      </c>
      <c r="H627" s="99" t="s">
        <v>2705</v>
      </c>
      <c r="I627" s="99" t="s">
        <v>2820</v>
      </c>
      <c r="J627" s="85">
        <v>1043.6199999999953</v>
      </c>
      <c r="K627" s="86">
        <v>2019</v>
      </c>
      <c r="L627" s="80"/>
    </row>
    <row r="628" spans="1:12" ht="25.5" x14ac:dyDescent="0.2">
      <c r="A628" s="80">
        <v>621</v>
      </c>
      <c r="B628" s="112" t="s">
        <v>854</v>
      </c>
      <c r="C628" s="103" t="s">
        <v>2449</v>
      </c>
      <c r="D628" s="100" t="s">
        <v>2520</v>
      </c>
      <c r="E628" s="99" t="s">
        <v>944</v>
      </c>
      <c r="F628" s="99" t="s">
        <v>114</v>
      </c>
      <c r="G628" s="110" t="s">
        <v>709</v>
      </c>
      <c r="H628" s="99" t="s">
        <v>2706</v>
      </c>
      <c r="I628" s="99" t="s">
        <v>2821</v>
      </c>
      <c r="J628" s="85">
        <v>1022.7399999999907</v>
      </c>
      <c r="K628" s="86">
        <v>2019</v>
      </c>
      <c r="L628" s="80"/>
    </row>
    <row r="629" spans="1:12" ht="25.5" x14ac:dyDescent="0.2">
      <c r="A629" s="80">
        <v>622</v>
      </c>
      <c r="B629" s="112" t="s">
        <v>472</v>
      </c>
      <c r="C629" s="103" t="s">
        <v>2449</v>
      </c>
      <c r="D629" s="100" t="s">
        <v>2450</v>
      </c>
      <c r="E629" s="99" t="s">
        <v>624</v>
      </c>
      <c r="F629" s="99" t="s">
        <v>16</v>
      </c>
      <c r="G629" s="110" t="s">
        <v>729</v>
      </c>
      <c r="H629" s="99" t="s">
        <v>2707</v>
      </c>
      <c r="I629" s="99" t="s">
        <v>2822</v>
      </c>
      <c r="J629" s="85">
        <v>1013.3699999999953</v>
      </c>
      <c r="K629" s="86">
        <v>2019</v>
      </c>
      <c r="L629" s="80"/>
    </row>
    <row r="630" spans="1:12" ht="38.25" x14ac:dyDescent="0.2">
      <c r="A630" s="80">
        <v>623</v>
      </c>
      <c r="B630" s="112" t="s">
        <v>813</v>
      </c>
      <c r="C630" s="100" t="s">
        <v>2486</v>
      </c>
      <c r="D630" s="103" t="s">
        <v>2449</v>
      </c>
      <c r="E630" s="99" t="s">
        <v>905</v>
      </c>
      <c r="F630" s="99" t="s">
        <v>114</v>
      </c>
      <c r="G630" s="110" t="s">
        <v>969</v>
      </c>
      <c r="H630" s="99" t="s">
        <v>2708</v>
      </c>
      <c r="I630" s="99" t="s">
        <v>2710</v>
      </c>
      <c r="J630" s="85">
        <v>10781.259999999995</v>
      </c>
      <c r="K630" s="86">
        <v>2019</v>
      </c>
      <c r="L630" s="80"/>
    </row>
    <row r="631" spans="1:12" ht="25.5" x14ac:dyDescent="0.2">
      <c r="A631" s="80">
        <v>624</v>
      </c>
      <c r="B631" s="112" t="s">
        <v>855</v>
      </c>
      <c r="C631" s="103" t="s">
        <v>2449</v>
      </c>
      <c r="D631" s="100" t="s">
        <v>2472</v>
      </c>
      <c r="E631" s="99" t="s">
        <v>945</v>
      </c>
      <c r="F631" s="99" t="s">
        <v>946</v>
      </c>
      <c r="G631" s="110" t="s">
        <v>980</v>
      </c>
      <c r="H631" s="99" t="s">
        <v>2709</v>
      </c>
      <c r="I631" s="99" t="s">
        <v>2823</v>
      </c>
      <c r="J631" s="85">
        <v>1044.9899999999907</v>
      </c>
      <c r="K631" s="86">
        <v>2019</v>
      </c>
      <c r="L631" s="80"/>
    </row>
    <row r="632" spans="1:12" ht="25.5" x14ac:dyDescent="0.2">
      <c r="A632" s="80">
        <v>625</v>
      </c>
      <c r="B632" s="112" t="s">
        <v>856</v>
      </c>
      <c r="C632" s="103" t="s">
        <v>2449</v>
      </c>
      <c r="D632" s="100" t="s">
        <v>2491</v>
      </c>
      <c r="E632" s="99" t="s">
        <v>947</v>
      </c>
      <c r="F632" s="99" t="s">
        <v>16</v>
      </c>
      <c r="G632" s="110" t="s">
        <v>702</v>
      </c>
      <c r="H632" s="99" t="s">
        <v>2710</v>
      </c>
      <c r="I632" s="99" t="s">
        <v>2712</v>
      </c>
      <c r="J632" s="85">
        <v>1133.2699999999604</v>
      </c>
      <c r="K632" s="86">
        <v>2019</v>
      </c>
      <c r="L632" s="80"/>
    </row>
    <row r="633" spans="1:12" ht="25.5" x14ac:dyDescent="0.2">
      <c r="A633" s="80">
        <v>626</v>
      </c>
      <c r="B633" s="112" t="s">
        <v>812</v>
      </c>
      <c r="C633" s="100" t="s">
        <v>2471</v>
      </c>
      <c r="D633" s="103" t="s">
        <v>2449</v>
      </c>
      <c r="E633" s="99" t="s">
        <v>904</v>
      </c>
      <c r="F633" s="99" t="s">
        <v>16</v>
      </c>
      <c r="G633" s="110" t="s">
        <v>968</v>
      </c>
      <c r="H633" s="99" t="s">
        <v>2711</v>
      </c>
      <c r="I633" s="99" t="s">
        <v>2824</v>
      </c>
      <c r="J633" s="85">
        <v>9175.1500000000233</v>
      </c>
      <c r="K633" s="86">
        <v>2019</v>
      </c>
      <c r="L633" s="80"/>
    </row>
    <row r="634" spans="1:12" ht="25.5" x14ac:dyDescent="0.2">
      <c r="A634" s="80">
        <v>627</v>
      </c>
      <c r="B634" s="112" t="s">
        <v>857</v>
      </c>
      <c r="C634" s="103" t="s">
        <v>2449</v>
      </c>
      <c r="D634" s="100" t="s">
        <v>2486</v>
      </c>
      <c r="E634" s="99" t="s">
        <v>948</v>
      </c>
      <c r="F634" s="99" t="s">
        <v>16</v>
      </c>
      <c r="G634" s="110" t="s">
        <v>699</v>
      </c>
      <c r="H634" s="99" t="s">
        <v>2712</v>
      </c>
      <c r="I634" s="99" t="s">
        <v>2825</v>
      </c>
      <c r="J634" s="85">
        <v>8726.6399999999849</v>
      </c>
      <c r="K634" s="86">
        <v>2019</v>
      </c>
      <c r="L634" s="80"/>
    </row>
    <row r="635" spans="1:12" ht="25.5" x14ac:dyDescent="0.2">
      <c r="A635" s="80">
        <v>628</v>
      </c>
      <c r="B635" s="112" t="s">
        <v>863</v>
      </c>
      <c r="C635" s="103" t="s">
        <v>2449</v>
      </c>
      <c r="D635" s="100" t="s">
        <v>2484</v>
      </c>
      <c r="E635" s="99" t="s">
        <v>955</v>
      </c>
      <c r="F635" s="99" t="s">
        <v>16</v>
      </c>
      <c r="G635" s="110" t="s">
        <v>709</v>
      </c>
      <c r="H635" s="99" t="s">
        <v>2713</v>
      </c>
      <c r="I635" s="99" t="s">
        <v>2826</v>
      </c>
      <c r="J635" s="85">
        <v>3260.1700000000419</v>
      </c>
      <c r="K635" s="86">
        <v>2019</v>
      </c>
      <c r="L635" s="80"/>
    </row>
    <row r="636" spans="1:12" ht="25.5" x14ac:dyDescent="0.2">
      <c r="A636" s="80">
        <v>629</v>
      </c>
      <c r="B636" s="112" t="s">
        <v>805</v>
      </c>
      <c r="C636" s="100" t="s">
        <v>2451</v>
      </c>
      <c r="D636" s="103" t="s">
        <v>2449</v>
      </c>
      <c r="E636" s="99" t="s">
        <v>897</v>
      </c>
      <c r="F636" s="99" t="s">
        <v>16</v>
      </c>
      <c r="G636" s="110" t="s">
        <v>702</v>
      </c>
      <c r="H636" s="99" t="s">
        <v>2714</v>
      </c>
      <c r="I636" s="99" t="s">
        <v>2724</v>
      </c>
      <c r="J636" s="85">
        <v>2144.2399999999907</v>
      </c>
      <c r="K636" s="86">
        <v>2019</v>
      </c>
      <c r="L636" s="80"/>
    </row>
    <row r="637" spans="1:12" ht="25.5" x14ac:dyDescent="0.2">
      <c r="A637" s="80">
        <v>630</v>
      </c>
      <c r="B637" s="112" t="s">
        <v>858</v>
      </c>
      <c r="C637" s="103" t="s">
        <v>2449</v>
      </c>
      <c r="D637" s="100" t="s">
        <v>2475</v>
      </c>
      <c r="E637" s="99" t="s">
        <v>949</v>
      </c>
      <c r="F637" s="99" t="s">
        <v>16</v>
      </c>
      <c r="G637" s="110" t="s">
        <v>713</v>
      </c>
      <c r="H637" s="99" t="s">
        <v>2714</v>
      </c>
      <c r="I637" s="99" t="s">
        <v>2720</v>
      </c>
      <c r="J637" s="85">
        <v>7715.0199999999895</v>
      </c>
      <c r="K637" s="86">
        <v>2019</v>
      </c>
      <c r="L637" s="80"/>
    </row>
    <row r="638" spans="1:12" ht="25.5" x14ac:dyDescent="0.2">
      <c r="A638" s="80">
        <v>631</v>
      </c>
      <c r="B638" s="112" t="s">
        <v>860</v>
      </c>
      <c r="C638" s="103" t="s">
        <v>2449</v>
      </c>
      <c r="D638" s="100" t="s">
        <v>2459</v>
      </c>
      <c r="E638" s="99" t="s">
        <v>952</v>
      </c>
      <c r="F638" s="99" t="s">
        <v>114</v>
      </c>
      <c r="G638" s="110" t="s">
        <v>981</v>
      </c>
      <c r="H638" s="99" t="s">
        <v>2714</v>
      </c>
      <c r="I638" s="99" t="s">
        <v>2725</v>
      </c>
      <c r="J638" s="85">
        <v>548765.85</v>
      </c>
      <c r="K638" s="86">
        <v>2019</v>
      </c>
      <c r="L638" s="80"/>
    </row>
    <row r="639" spans="1:12" ht="25.5" x14ac:dyDescent="0.2">
      <c r="A639" s="80">
        <v>632</v>
      </c>
      <c r="B639" s="112" t="s">
        <v>503</v>
      </c>
      <c r="C639" s="103" t="s">
        <v>2449</v>
      </c>
      <c r="D639" s="100" t="s">
        <v>2463</v>
      </c>
      <c r="E639" s="99" t="s">
        <v>961</v>
      </c>
      <c r="F639" s="99" t="s">
        <v>16</v>
      </c>
      <c r="G639" s="110" t="s">
        <v>711</v>
      </c>
      <c r="H639" s="99" t="s">
        <v>2715</v>
      </c>
      <c r="I639" s="99" t="s">
        <v>2827</v>
      </c>
      <c r="J639" s="85">
        <v>2998.75</v>
      </c>
      <c r="K639" s="86">
        <v>2019</v>
      </c>
      <c r="L639" s="80"/>
    </row>
    <row r="640" spans="1:12" ht="25.5" x14ac:dyDescent="0.2">
      <c r="A640" s="80">
        <v>633</v>
      </c>
      <c r="B640" s="112" t="s">
        <v>560</v>
      </c>
      <c r="C640" s="100" t="s">
        <v>2467</v>
      </c>
      <c r="D640" s="103" t="s">
        <v>2449</v>
      </c>
      <c r="E640" s="99" t="s">
        <v>895</v>
      </c>
      <c r="F640" s="99" t="s">
        <v>16</v>
      </c>
      <c r="G640" s="110" t="s">
        <v>748</v>
      </c>
      <c r="H640" s="99" t="s">
        <v>2715</v>
      </c>
      <c r="I640" s="99" t="s">
        <v>2726</v>
      </c>
      <c r="J640" s="85">
        <v>2065.9299999999348</v>
      </c>
      <c r="K640" s="86">
        <v>2019</v>
      </c>
      <c r="L640" s="80"/>
    </row>
    <row r="641" spans="1:12" ht="25.5" x14ac:dyDescent="0.2">
      <c r="A641" s="80">
        <v>634</v>
      </c>
      <c r="B641" s="112" t="s">
        <v>480</v>
      </c>
      <c r="C641" s="103" t="s">
        <v>2449</v>
      </c>
      <c r="D641" s="100" t="s">
        <v>2475</v>
      </c>
      <c r="E641" s="99" t="s">
        <v>950</v>
      </c>
      <c r="F641" s="99" t="s">
        <v>16</v>
      </c>
      <c r="G641" s="110" t="s">
        <v>693</v>
      </c>
      <c r="H641" s="99" t="s">
        <v>2715</v>
      </c>
      <c r="I641" s="99" t="s">
        <v>2828</v>
      </c>
      <c r="J641" s="85">
        <v>1636.9799999999814</v>
      </c>
      <c r="K641" s="86">
        <v>2019</v>
      </c>
      <c r="L641" s="80"/>
    </row>
    <row r="642" spans="1:12" ht="25.5" x14ac:dyDescent="0.2">
      <c r="A642" s="80">
        <v>635</v>
      </c>
      <c r="B642" s="112" t="s">
        <v>784</v>
      </c>
      <c r="C642" s="100" t="s">
        <v>2493</v>
      </c>
      <c r="D642" s="103" t="s">
        <v>2449</v>
      </c>
      <c r="E642" s="99" t="s">
        <v>875</v>
      </c>
      <c r="F642" s="99" t="s">
        <v>16</v>
      </c>
      <c r="G642" s="110" t="s">
        <v>692</v>
      </c>
      <c r="H642" s="99" t="s">
        <v>2716</v>
      </c>
      <c r="I642" s="99" t="s">
        <v>2721</v>
      </c>
      <c r="J642" s="85">
        <v>1141.1199999999953</v>
      </c>
      <c r="K642" s="86">
        <v>2019</v>
      </c>
      <c r="L642" s="80"/>
    </row>
    <row r="643" spans="1:12" ht="25.5" x14ac:dyDescent="0.2">
      <c r="A643" s="80">
        <v>636</v>
      </c>
      <c r="B643" s="112" t="s">
        <v>800</v>
      </c>
      <c r="C643" s="100" t="s">
        <v>2463</v>
      </c>
      <c r="D643" s="103" t="s">
        <v>2449</v>
      </c>
      <c r="E643" s="99" t="s">
        <v>891</v>
      </c>
      <c r="F643" s="99" t="s">
        <v>16</v>
      </c>
      <c r="G643" s="110" t="s">
        <v>717</v>
      </c>
      <c r="H643" s="99" t="s">
        <v>2716</v>
      </c>
      <c r="I643" s="99" t="s">
        <v>2724</v>
      </c>
      <c r="J643" s="85">
        <v>1814.3800000000047</v>
      </c>
      <c r="K643" s="86">
        <v>2019</v>
      </c>
      <c r="L643" s="80"/>
    </row>
    <row r="644" spans="1:12" ht="25.5" x14ac:dyDescent="0.2">
      <c r="A644" s="80">
        <v>637</v>
      </c>
      <c r="B644" s="112" t="s">
        <v>816</v>
      </c>
      <c r="C644" s="100" t="s">
        <v>2483</v>
      </c>
      <c r="D644" s="103" t="s">
        <v>2449</v>
      </c>
      <c r="E644" s="99" t="s">
        <v>909</v>
      </c>
      <c r="F644" s="99" t="s">
        <v>16</v>
      </c>
      <c r="G644" s="110" t="s">
        <v>699</v>
      </c>
      <c r="H644" s="99" t="s">
        <v>2717</v>
      </c>
      <c r="I644" s="99" t="s">
        <v>2724</v>
      </c>
      <c r="J644" s="85">
        <v>31374.580000000075</v>
      </c>
      <c r="K644" s="86">
        <v>2019</v>
      </c>
      <c r="L644" s="80"/>
    </row>
    <row r="645" spans="1:12" ht="25.5" x14ac:dyDescent="0.2">
      <c r="A645" s="80">
        <v>638</v>
      </c>
      <c r="B645" s="112" t="s">
        <v>807</v>
      </c>
      <c r="C645" s="100" t="s">
        <v>2475</v>
      </c>
      <c r="D645" s="103" t="s">
        <v>2449</v>
      </c>
      <c r="E645" s="99" t="s">
        <v>899</v>
      </c>
      <c r="F645" s="99" t="s">
        <v>16</v>
      </c>
      <c r="G645" s="110" t="s">
        <v>761</v>
      </c>
      <c r="H645" s="99" t="s">
        <v>2717</v>
      </c>
      <c r="I645" s="99" t="s">
        <v>2829</v>
      </c>
      <c r="J645" s="85">
        <v>2842.6599999999162</v>
      </c>
      <c r="K645" s="86">
        <v>2019</v>
      </c>
      <c r="L645" s="80"/>
    </row>
    <row r="646" spans="1:12" ht="25.5" x14ac:dyDescent="0.2">
      <c r="A646" s="80">
        <v>639</v>
      </c>
      <c r="B646" s="112" t="s">
        <v>859</v>
      </c>
      <c r="C646" s="103" t="s">
        <v>2449</v>
      </c>
      <c r="D646" s="100" t="s">
        <v>2513</v>
      </c>
      <c r="E646" s="99" t="s">
        <v>951</v>
      </c>
      <c r="F646" s="99" t="s">
        <v>16</v>
      </c>
      <c r="G646" s="110" t="s">
        <v>686</v>
      </c>
      <c r="H646" s="99" t="s">
        <v>2718</v>
      </c>
      <c r="I646" s="99" t="s">
        <v>2725</v>
      </c>
      <c r="J646" s="85">
        <v>1772.710000000021</v>
      </c>
      <c r="K646" s="86">
        <v>2019</v>
      </c>
      <c r="L646" s="80"/>
    </row>
    <row r="647" spans="1:12" ht="25.5" x14ac:dyDescent="0.2">
      <c r="A647" s="80">
        <v>640</v>
      </c>
      <c r="B647" s="112" t="s">
        <v>861</v>
      </c>
      <c r="C647" s="103" t="s">
        <v>2449</v>
      </c>
      <c r="D647" s="100" t="s">
        <v>2511</v>
      </c>
      <c r="E647" s="99" t="s">
        <v>953</v>
      </c>
      <c r="F647" s="99" t="s">
        <v>16</v>
      </c>
      <c r="G647" s="110" t="s">
        <v>751</v>
      </c>
      <c r="H647" s="99" t="s">
        <v>2719</v>
      </c>
      <c r="I647" s="99" t="s">
        <v>2726</v>
      </c>
      <c r="J647" s="85">
        <v>1665.1700000000419</v>
      </c>
      <c r="K647" s="86">
        <v>2019</v>
      </c>
      <c r="L647" s="80"/>
    </row>
    <row r="648" spans="1:12" ht="25.5" x14ac:dyDescent="0.2">
      <c r="A648" s="80">
        <v>641</v>
      </c>
      <c r="B648" s="112" t="s">
        <v>865</v>
      </c>
      <c r="C648" s="103" t="s">
        <v>2449</v>
      </c>
      <c r="D648" s="100" t="s">
        <v>2467</v>
      </c>
      <c r="E648" s="99" t="s">
        <v>957</v>
      </c>
      <c r="F648" s="99" t="s">
        <v>16</v>
      </c>
      <c r="G648" s="110" t="s">
        <v>983</v>
      </c>
      <c r="H648" s="99" t="s">
        <v>2719</v>
      </c>
      <c r="I648" s="99" t="s">
        <v>2830</v>
      </c>
      <c r="J648" s="85">
        <v>2019.8800000000047</v>
      </c>
      <c r="K648" s="86">
        <v>2019</v>
      </c>
      <c r="L648" s="80"/>
    </row>
    <row r="649" spans="1:12" ht="25.5" x14ac:dyDescent="0.2">
      <c r="A649" s="80">
        <v>642</v>
      </c>
      <c r="B649" s="112" t="s">
        <v>808</v>
      </c>
      <c r="C649" s="100" t="s">
        <v>2506</v>
      </c>
      <c r="D649" s="103" t="s">
        <v>2449</v>
      </c>
      <c r="E649" s="99" t="s">
        <v>900</v>
      </c>
      <c r="F649" s="99" t="s">
        <v>679</v>
      </c>
      <c r="G649" s="110" t="s">
        <v>966</v>
      </c>
      <c r="H649" s="99" t="s">
        <v>2719</v>
      </c>
      <c r="I649" s="99" t="s">
        <v>2827</v>
      </c>
      <c r="J649" s="85">
        <v>3063.5600000000559</v>
      </c>
      <c r="K649" s="86">
        <v>2019</v>
      </c>
      <c r="L649" s="80"/>
    </row>
    <row r="650" spans="1:12" ht="25.5" x14ac:dyDescent="0.2">
      <c r="A650" s="80">
        <v>643</v>
      </c>
      <c r="B650" s="112" t="s">
        <v>797</v>
      </c>
      <c r="C650" s="100" t="s">
        <v>2456</v>
      </c>
      <c r="D650" s="103" t="s">
        <v>2449</v>
      </c>
      <c r="E650" s="99" t="s">
        <v>888</v>
      </c>
      <c r="F650" s="99" t="s">
        <v>16</v>
      </c>
      <c r="G650" s="110" t="s">
        <v>714</v>
      </c>
      <c r="H650" s="99" t="s">
        <v>2719</v>
      </c>
      <c r="I650" s="99" t="s">
        <v>2726</v>
      </c>
      <c r="J650" s="85">
        <v>1700.0100000000093</v>
      </c>
      <c r="K650" s="86">
        <v>2019</v>
      </c>
      <c r="L650" s="80"/>
    </row>
    <row r="651" spans="1:12" ht="25.5" x14ac:dyDescent="0.2">
      <c r="A651" s="80">
        <v>644</v>
      </c>
      <c r="B651" s="112" t="s">
        <v>862</v>
      </c>
      <c r="C651" s="103" t="s">
        <v>2449</v>
      </c>
      <c r="D651" s="100" t="s">
        <v>2479</v>
      </c>
      <c r="E651" s="99" t="s">
        <v>954</v>
      </c>
      <c r="F651" s="99" t="s">
        <v>16</v>
      </c>
      <c r="G651" s="110" t="s">
        <v>720</v>
      </c>
      <c r="H651" s="99" t="s">
        <v>2720</v>
      </c>
      <c r="I651" s="99" t="s">
        <v>2826</v>
      </c>
      <c r="J651" s="85">
        <v>1638.5900000000256</v>
      </c>
      <c r="K651" s="86">
        <v>2019</v>
      </c>
      <c r="L651" s="80"/>
    </row>
    <row r="652" spans="1:12" ht="25.5" x14ac:dyDescent="0.2">
      <c r="A652" s="80">
        <v>645</v>
      </c>
      <c r="B652" s="112" t="s">
        <v>810</v>
      </c>
      <c r="C652" s="100" t="s">
        <v>2520</v>
      </c>
      <c r="D652" s="103" t="s">
        <v>2449</v>
      </c>
      <c r="E652" s="99" t="s">
        <v>902</v>
      </c>
      <c r="F652" s="99" t="s">
        <v>16</v>
      </c>
      <c r="G652" s="110" t="s">
        <v>733</v>
      </c>
      <c r="H652" s="99" t="s">
        <v>2720</v>
      </c>
      <c r="I652" s="99" t="s">
        <v>2725</v>
      </c>
      <c r="J652" s="85">
        <v>7750.7100000000064</v>
      </c>
      <c r="K652" s="86">
        <v>2019</v>
      </c>
      <c r="L652" s="80"/>
    </row>
    <row r="653" spans="1:12" ht="25.5" x14ac:dyDescent="0.2">
      <c r="A653" s="80">
        <v>646</v>
      </c>
      <c r="B653" s="112" t="s">
        <v>787</v>
      </c>
      <c r="C653" s="100" t="s">
        <v>2505</v>
      </c>
      <c r="D653" s="103" t="s">
        <v>2449</v>
      </c>
      <c r="E653" s="99" t="s">
        <v>878</v>
      </c>
      <c r="F653" s="99" t="s">
        <v>16</v>
      </c>
      <c r="G653" s="110" t="s">
        <v>700</v>
      </c>
      <c r="H653" s="99" t="s">
        <v>2721</v>
      </c>
      <c r="I653" s="99" t="s">
        <v>2725</v>
      </c>
      <c r="J653" s="85">
        <v>1238.3099999999977</v>
      </c>
      <c r="K653" s="86">
        <v>2019</v>
      </c>
      <c r="L653" s="80"/>
    </row>
    <row r="654" spans="1:12" x14ac:dyDescent="0.2">
      <c r="A654" s="80">
        <v>647</v>
      </c>
      <c r="B654" s="112" t="s">
        <v>868</v>
      </c>
      <c r="C654" s="103" t="s">
        <v>2449</v>
      </c>
      <c r="D654" s="100" t="s">
        <v>2453</v>
      </c>
      <c r="E654" s="99" t="s">
        <v>960</v>
      </c>
      <c r="F654" s="99" t="s">
        <v>679</v>
      </c>
      <c r="G654" s="110" t="s">
        <v>755</v>
      </c>
      <c r="H654" s="99" t="s">
        <v>2722</v>
      </c>
      <c r="I654" s="99" t="s">
        <v>2827</v>
      </c>
      <c r="J654" s="85">
        <v>2474.0200000000186</v>
      </c>
      <c r="K654" s="86">
        <v>2019</v>
      </c>
      <c r="L654" s="80"/>
    </row>
    <row r="655" spans="1:12" ht="25.5" x14ac:dyDescent="0.2">
      <c r="A655" s="80">
        <v>648</v>
      </c>
      <c r="B655" s="112" t="s">
        <v>867</v>
      </c>
      <c r="C655" s="103" t="s">
        <v>2449</v>
      </c>
      <c r="D655" s="100" t="s">
        <v>2458</v>
      </c>
      <c r="E655" s="99" t="s">
        <v>959</v>
      </c>
      <c r="F655" s="99" t="s">
        <v>16</v>
      </c>
      <c r="G655" s="110" t="s">
        <v>691</v>
      </c>
      <c r="H655" s="99" t="s">
        <v>2722</v>
      </c>
      <c r="I655" s="99" t="s">
        <v>2827</v>
      </c>
      <c r="J655" s="85">
        <v>2000.609999999986</v>
      </c>
      <c r="K655" s="86">
        <v>2019</v>
      </c>
      <c r="L655" s="80"/>
    </row>
    <row r="656" spans="1:12" ht="25.5" x14ac:dyDescent="0.2">
      <c r="A656" s="80">
        <v>649</v>
      </c>
      <c r="B656" s="112" t="s">
        <v>799</v>
      </c>
      <c r="C656" s="100" t="s">
        <v>2483</v>
      </c>
      <c r="D656" s="103" t="s">
        <v>2449</v>
      </c>
      <c r="E656" s="99" t="s">
        <v>890</v>
      </c>
      <c r="F656" s="99" t="s">
        <v>16</v>
      </c>
      <c r="G656" s="110" t="s">
        <v>684</v>
      </c>
      <c r="H656" s="99" t="s">
        <v>2723</v>
      </c>
      <c r="I656" s="99" t="s">
        <v>2829</v>
      </c>
      <c r="J656" s="85">
        <v>1767.8000000000466</v>
      </c>
      <c r="K656" s="86">
        <v>2019</v>
      </c>
      <c r="L656" s="80"/>
    </row>
    <row r="657" spans="1:12" ht="25.5" x14ac:dyDescent="0.2">
      <c r="A657" s="80">
        <v>650</v>
      </c>
      <c r="B657" s="112" t="s">
        <v>866</v>
      </c>
      <c r="C657" s="103" t="s">
        <v>2449</v>
      </c>
      <c r="D657" s="100" t="s">
        <v>2455</v>
      </c>
      <c r="E657" s="99" t="s">
        <v>958</v>
      </c>
      <c r="F657" s="99" t="s">
        <v>16</v>
      </c>
      <c r="G657" s="110" t="s">
        <v>695</v>
      </c>
      <c r="H657" s="99" t="s">
        <v>2724</v>
      </c>
      <c r="I657" s="99" t="s">
        <v>2831</v>
      </c>
      <c r="J657" s="85">
        <v>1639.2399999999907</v>
      </c>
      <c r="K657" s="86">
        <v>2019</v>
      </c>
      <c r="L657" s="80"/>
    </row>
    <row r="658" spans="1:12" ht="25.5" x14ac:dyDescent="0.2">
      <c r="A658" s="80">
        <v>651</v>
      </c>
      <c r="B658" s="112" t="s">
        <v>864</v>
      </c>
      <c r="C658" s="103" t="s">
        <v>2449</v>
      </c>
      <c r="D658" s="100" t="s">
        <v>2458</v>
      </c>
      <c r="E658" s="99" t="s">
        <v>956</v>
      </c>
      <c r="F658" s="99" t="s">
        <v>16</v>
      </c>
      <c r="G658" s="110" t="s">
        <v>982</v>
      </c>
      <c r="H658" s="99" t="s">
        <v>2724</v>
      </c>
      <c r="I658" s="99" t="s">
        <v>2830</v>
      </c>
      <c r="J658" s="85">
        <v>1372.4699999999721</v>
      </c>
      <c r="K658" s="86">
        <v>2019</v>
      </c>
      <c r="L658" s="80"/>
    </row>
    <row r="659" spans="1:12" ht="25.5" x14ac:dyDescent="0.2">
      <c r="A659" s="80">
        <v>652</v>
      </c>
      <c r="B659" s="112" t="s">
        <v>781</v>
      </c>
      <c r="C659" s="100" t="s">
        <v>2476</v>
      </c>
      <c r="D659" s="103" t="s">
        <v>2449</v>
      </c>
      <c r="E659" s="99" t="s">
        <v>872</v>
      </c>
      <c r="F659" s="99" t="s">
        <v>16</v>
      </c>
      <c r="G659" s="110" t="s">
        <v>962</v>
      </c>
      <c r="H659" s="99" t="s">
        <v>2725</v>
      </c>
      <c r="I659" s="99" t="s">
        <v>2830</v>
      </c>
      <c r="J659" s="85">
        <v>1023.8800000000047</v>
      </c>
      <c r="K659" s="86">
        <v>2019</v>
      </c>
      <c r="L659" s="80"/>
    </row>
    <row r="660" spans="1:12" ht="25.5" x14ac:dyDescent="0.2">
      <c r="A660" s="80">
        <v>653</v>
      </c>
      <c r="B660" s="112" t="s">
        <v>802</v>
      </c>
      <c r="C660" s="100" t="s">
        <v>2492</v>
      </c>
      <c r="D660" s="103" t="s">
        <v>2449</v>
      </c>
      <c r="E660" s="99" t="s">
        <v>893</v>
      </c>
      <c r="F660" s="99" t="s">
        <v>16</v>
      </c>
      <c r="G660" s="110" t="s">
        <v>718</v>
      </c>
      <c r="H660" s="99" t="s">
        <v>2726</v>
      </c>
      <c r="I660" s="99" t="s">
        <v>2832</v>
      </c>
      <c r="J660" s="85">
        <v>1882.6599999999744</v>
      </c>
      <c r="K660" s="86">
        <v>2019</v>
      </c>
      <c r="L660" s="80"/>
    </row>
    <row r="661" spans="1:12" ht="25.5" x14ac:dyDescent="0.2">
      <c r="A661" s="80">
        <v>654</v>
      </c>
      <c r="B661" s="112" t="s">
        <v>779</v>
      </c>
      <c r="C661" s="100" t="s">
        <v>2471</v>
      </c>
      <c r="D661" s="103" t="s">
        <v>2449</v>
      </c>
      <c r="E661" s="99" t="s">
        <v>870</v>
      </c>
      <c r="F661" s="99" t="s">
        <v>16</v>
      </c>
      <c r="G661" s="110" t="s">
        <v>699</v>
      </c>
      <c r="H661" s="99" t="s">
        <v>2726</v>
      </c>
      <c r="I661" s="99" t="s">
        <v>2833</v>
      </c>
      <c r="J661" s="85">
        <v>1008.8800000000047</v>
      </c>
      <c r="K661" s="86">
        <v>2019</v>
      </c>
      <c r="L661" s="80"/>
    </row>
    <row r="662" spans="1:12" x14ac:dyDescent="0.2">
      <c r="A662" s="80"/>
      <c r="B662" s="105" t="s">
        <v>2834</v>
      </c>
      <c r="C662" s="80"/>
      <c r="D662" s="80"/>
      <c r="E662" s="80"/>
      <c r="F662" s="80"/>
      <c r="G662" s="80"/>
      <c r="H662" s="83"/>
      <c r="I662" s="83"/>
      <c r="J662" s="106">
        <f>SUM(J8:J661)</f>
        <v>5976268.830000001</v>
      </c>
      <c r="K662" s="107"/>
      <c r="L662" s="80"/>
    </row>
    <row r="666" spans="1:12" x14ac:dyDescent="0.2">
      <c r="J666" s="76"/>
    </row>
    <row r="667" spans="1:12" x14ac:dyDescent="0.2">
      <c r="J667" s="76"/>
    </row>
  </sheetData>
  <mergeCells count="14">
    <mergeCell ref="L6:L7"/>
    <mergeCell ref="A3:L3"/>
    <mergeCell ref="H6:H7"/>
    <mergeCell ref="C6:D6"/>
    <mergeCell ref="A2:K2"/>
    <mergeCell ref="I6:I7"/>
    <mergeCell ref="J6:J7"/>
    <mergeCell ref="K6:K7"/>
    <mergeCell ref="A4:K4"/>
    <mergeCell ref="A6:A7"/>
    <mergeCell ref="B6:B7"/>
    <mergeCell ref="E6:E7"/>
    <mergeCell ref="F6:F7"/>
    <mergeCell ref="G6:G7"/>
  </mergeCells>
  <pageMargins left="0.2" right="0.2" top="0.25" bottom="0.25" header="0.3" footer="0.3"/>
  <pageSetup paperSize="9" scale="9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8"/>
  <sheetViews>
    <sheetView tabSelected="1" view="pageBreakPreview" topLeftCell="A501" zoomScaleNormal="100" zoomScaleSheetLayoutView="100" workbookViewId="0">
      <selection activeCell="B140" sqref="B140"/>
    </sheetView>
  </sheetViews>
  <sheetFormatPr defaultRowHeight="12.75" x14ac:dyDescent="0.2"/>
  <cols>
    <col min="1" max="1" width="6" style="73" customWidth="1"/>
    <col min="2" max="2" width="23.140625" style="73" customWidth="1"/>
    <col min="3" max="3" width="6" style="73" customWidth="1"/>
    <col min="4" max="4" width="6.42578125" style="73" customWidth="1"/>
    <col min="5" max="5" width="14.42578125" style="73" customWidth="1"/>
    <col min="6" max="6" width="7.140625" style="73" customWidth="1"/>
    <col min="7" max="7" width="39.7109375" style="73" customWidth="1"/>
    <col min="8" max="8" width="10.85546875" style="74" customWidth="1"/>
    <col min="9" max="9" width="11" style="74" customWidth="1"/>
    <col min="10" max="10" width="10" style="74" customWidth="1"/>
    <col min="11" max="11" width="8.7109375" style="75" customWidth="1"/>
    <col min="12" max="12" width="22.140625" style="73" customWidth="1"/>
    <col min="13" max="16384" width="9.140625" style="73"/>
  </cols>
  <sheetData>
    <row r="1" spans="1:12" x14ac:dyDescent="0.2">
      <c r="G1" s="74"/>
      <c r="J1" s="76"/>
      <c r="K1" s="77"/>
    </row>
    <row r="2" spans="1:12" ht="16.5" x14ac:dyDescent="0.25">
      <c r="A2" s="163" t="s">
        <v>2835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2" ht="16.5" x14ac:dyDescent="0.25">
      <c r="A3" s="163" t="s">
        <v>3492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16.5" x14ac:dyDescent="0.25">
      <c r="A4" s="166" t="s">
        <v>3936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</row>
    <row r="5" spans="1:12" x14ac:dyDescent="0.2">
      <c r="G5" s="74"/>
      <c r="J5" s="76"/>
      <c r="K5" s="77"/>
    </row>
    <row r="6" spans="1:12" s="78" customFormat="1" ht="22.5" customHeight="1" x14ac:dyDescent="0.2">
      <c r="A6" s="167" t="s">
        <v>0</v>
      </c>
      <c r="B6" s="164" t="s">
        <v>1</v>
      </c>
      <c r="C6" s="165" t="s">
        <v>2</v>
      </c>
      <c r="D6" s="165"/>
      <c r="E6" s="164" t="s">
        <v>3</v>
      </c>
      <c r="F6" s="165" t="s">
        <v>4</v>
      </c>
      <c r="G6" s="164" t="s">
        <v>7</v>
      </c>
      <c r="H6" s="164" t="s">
        <v>13</v>
      </c>
      <c r="I6" s="164" t="s">
        <v>12</v>
      </c>
      <c r="J6" s="165" t="s">
        <v>8</v>
      </c>
      <c r="K6" s="165" t="s">
        <v>2447</v>
      </c>
      <c r="L6" s="162" t="s">
        <v>2836</v>
      </c>
    </row>
    <row r="7" spans="1:12" x14ac:dyDescent="0.2">
      <c r="A7" s="167"/>
      <c r="B7" s="164"/>
      <c r="C7" s="79" t="s">
        <v>5</v>
      </c>
      <c r="D7" s="79" t="s">
        <v>6</v>
      </c>
      <c r="E7" s="164"/>
      <c r="F7" s="165"/>
      <c r="G7" s="164"/>
      <c r="H7" s="164"/>
      <c r="I7" s="164"/>
      <c r="J7" s="165"/>
      <c r="K7" s="165"/>
      <c r="L7" s="162"/>
    </row>
    <row r="8" spans="1:12" ht="15.75" x14ac:dyDescent="0.25">
      <c r="A8" s="113">
        <v>1</v>
      </c>
      <c r="B8" s="140" t="s">
        <v>3493</v>
      </c>
      <c r="C8" s="114"/>
      <c r="D8" s="115" t="s">
        <v>2454</v>
      </c>
      <c r="E8" s="113" t="s">
        <v>1827</v>
      </c>
      <c r="F8" s="113" t="s">
        <v>165</v>
      </c>
      <c r="G8" s="113" t="s">
        <v>1106</v>
      </c>
      <c r="H8" s="113" t="s">
        <v>2838</v>
      </c>
      <c r="I8" s="113" t="s">
        <v>2839</v>
      </c>
      <c r="J8" s="116">
        <v>99320</v>
      </c>
      <c r="K8" s="117">
        <v>2016</v>
      </c>
      <c r="L8" s="118"/>
    </row>
    <row r="9" spans="1:12" ht="15.75" x14ac:dyDescent="0.25">
      <c r="A9" s="113">
        <v>2</v>
      </c>
      <c r="B9" s="140" t="s">
        <v>3494</v>
      </c>
      <c r="C9" s="114" t="s">
        <v>2506</v>
      </c>
      <c r="D9" s="115"/>
      <c r="E9" s="113" t="s">
        <v>1833</v>
      </c>
      <c r="F9" s="113" t="s">
        <v>16</v>
      </c>
      <c r="G9" s="113" t="s">
        <v>41</v>
      </c>
      <c r="H9" s="113" t="s">
        <v>2840</v>
      </c>
      <c r="I9" s="113" t="s">
        <v>2841</v>
      </c>
      <c r="J9" s="116">
        <v>76400</v>
      </c>
      <c r="K9" s="117">
        <v>2016</v>
      </c>
      <c r="L9" s="118"/>
    </row>
    <row r="10" spans="1:12" ht="15.75" x14ac:dyDescent="0.25">
      <c r="A10" s="113">
        <v>3</v>
      </c>
      <c r="B10" s="140" t="s">
        <v>1024</v>
      </c>
      <c r="C10" s="114" t="s">
        <v>2463</v>
      </c>
      <c r="D10" s="115"/>
      <c r="E10" s="113" t="s">
        <v>1838</v>
      </c>
      <c r="F10" s="113" t="s">
        <v>16</v>
      </c>
      <c r="G10" s="113" t="s">
        <v>1011</v>
      </c>
      <c r="H10" s="113" t="s">
        <v>2840</v>
      </c>
      <c r="I10" s="113" t="s">
        <v>2842</v>
      </c>
      <c r="J10" s="116">
        <v>76400</v>
      </c>
      <c r="K10" s="117">
        <v>2016</v>
      </c>
      <c r="L10" s="118"/>
    </row>
    <row r="11" spans="1:12" ht="15.75" x14ac:dyDescent="0.25">
      <c r="A11" s="113">
        <v>4</v>
      </c>
      <c r="B11" s="140" t="s">
        <v>3495</v>
      </c>
      <c r="C11" s="114"/>
      <c r="D11" s="115" t="s">
        <v>2475</v>
      </c>
      <c r="E11" s="113" t="s">
        <v>1843</v>
      </c>
      <c r="F11" s="113" t="s">
        <v>16</v>
      </c>
      <c r="G11" s="113" t="s">
        <v>76</v>
      </c>
      <c r="H11" s="113" t="s">
        <v>2840</v>
      </c>
      <c r="I11" s="113" t="s">
        <v>2843</v>
      </c>
      <c r="J11" s="116">
        <v>30560</v>
      </c>
      <c r="K11" s="117">
        <v>2016</v>
      </c>
      <c r="L11" s="118"/>
    </row>
    <row r="12" spans="1:12" ht="15.75" x14ac:dyDescent="0.25">
      <c r="A12" s="113">
        <v>5</v>
      </c>
      <c r="B12" s="140" t="s">
        <v>3496</v>
      </c>
      <c r="C12" s="114"/>
      <c r="D12" s="115" t="s">
        <v>2470</v>
      </c>
      <c r="E12" s="113" t="s">
        <v>1848</v>
      </c>
      <c r="F12" s="113" t="s">
        <v>16</v>
      </c>
      <c r="G12" s="113" t="s">
        <v>374</v>
      </c>
      <c r="H12" s="113" t="s">
        <v>2844</v>
      </c>
      <c r="I12" s="113" t="s">
        <v>2842</v>
      </c>
      <c r="J12" s="116">
        <v>17190</v>
      </c>
      <c r="K12" s="117">
        <v>2016</v>
      </c>
      <c r="L12" s="118"/>
    </row>
    <row r="13" spans="1:12" ht="15.75" x14ac:dyDescent="0.25">
      <c r="A13" s="113">
        <v>6</v>
      </c>
      <c r="B13" s="140" t="s">
        <v>3497</v>
      </c>
      <c r="C13" s="114"/>
      <c r="D13" s="115" t="s">
        <v>2469</v>
      </c>
      <c r="E13" s="113" t="s">
        <v>1854</v>
      </c>
      <c r="F13" s="113" t="s">
        <v>16</v>
      </c>
      <c r="G13" s="113" t="s">
        <v>1853</v>
      </c>
      <c r="H13" s="113" t="s">
        <v>2845</v>
      </c>
      <c r="I13" s="113" t="s">
        <v>2841</v>
      </c>
      <c r="J13" s="116">
        <v>45840</v>
      </c>
      <c r="K13" s="117">
        <v>2016</v>
      </c>
      <c r="L13" s="118"/>
    </row>
    <row r="14" spans="1:12" ht="15.75" x14ac:dyDescent="0.25">
      <c r="A14" s="113">
        <v>7</v>
      </c>
      <c r="B14" s="140" t="s">
        <v>3498</v>
      </c>
      <c r="C14" s="114"/>
      <c r="D14" s="115" t="s">
        <v>2464</v>
      </c>
      <c r="E14" s="113" t="s">
        <v>1860</v>
      </c>
      <c r="F14" s="113" t="s">
        <v>16</v>
      </c>
      <c r="G14" s="113" t="s">
        <v>1859</v>
      </c>
      <c r="H14" s="113" t="s">
        <v>2846</v>
      </c>
      <c r="I14" s="113" t="s">
        <v>2847</v>
      </c>
      <c r="J14" s="116">
        <v>84040</v>
      </c>
      <c r="K14" s="117">
        <v>2016</v>
      </c>
      <c r="L14" s="118"/>
    </row>
    <row r="15" spans="1:12" ht="15.75" x14ac:dyDescent="0.25">
      <c r="A15" s="113">
        <v>8</v>
      </c>
      <c r="B15" s="140" t="s">
        <v>3499</v>
      </c>
      <c r="C15" s="114"/>
      <c r="D15" s="115" t="s">
        <v>2507</v>
      </c>
      <c r="E15" s="113" t="s">
        <v>1866</v>
      </c>
      <c r="F15" s="113" t="s">
        <v>16</v>
      </c>
      <c r="G15" s="113" t="s">
        <v>177</v>
      </c>
      <c r="H15" s="113" t="s">
        <v>2846</v>
      </c>
      <c r="I15" s="113" t="s">
        <v>2843</v>
      </c>
      <c r="J15" s="116">
        <v>53480</v>
      </c>
      <c r="K15" s="117">
        <v>2016</v>
      </c>
      <c r="L15" s="118"/>
    </row>
    <row r="16" spans="1:12" ht="15.75" x14ac:dyDescent="0.25">
      <c r="A16" s="113">
        <v>9</v>
      </c>
      <c r="B16" s="140" t="s">
        <v>3500</v>
      </c>
      <c r="C16" s="114" t="s">
        <v>2506</v>
      </c>
      <c r="D16" s="115"/>
      <c r="E16" s="113" t="s">
        <v>1884</v>
      </c>
      <c r="F16" s="113" t="s">
        <v>16</v>
      </c>
      <c r="G16" s="113" t="s">
        <v>1883</v>
      </c>
      <c r="H16" s="113" t="s">
        <v>2848</v>
      </c>
      <c r="I16" s="113" t="s">
        <v>2849</v>
      </c>
      <c r="J16" s="116">
        <v>30560</v>
      </c>
      <c r="K16" s="117">
        <v>2016</v>
      </c>
      <c r="L16" s="118"/>
    </row>
    <row r="17" spans="1:12" ht="15.75" x14ac:dyDescent="0.25">
      <c r="A17" s="113">
        <v>10</v>
      </c>
      <c r="B17" s="140" t="s">
        <v>3501</v>
      </c>
      <c r="C17" s="114"/>
      <c r="D17" s="115" t="s">
        <v>2498</v>
      </c>
      <c r="E17" s="113" t="s">
        <v>1872</v>
      </c>
      <c r="F17" s="113" t="s">
        <v>16</v>
      </c>
      <c r="G17" s="113" t="s">
        <v>41</v>
      </c>
      <c r="H17" s="113" t="s">
        <v>2848</v>
      </c>
      <c r="I17" s="113" t="s">
        <v>2849</v>
      </c>
      <c r="J17" s="116">
        <v>38200</v>
      </c>
      <c r="K17" s="117">
        <v>2016</v>
      </c>
      <c r="L17" s="118"/>
    </row>
    <row r="18" spans="1:12" ht="15.75" x14ac:dyDescent="0.25">
      <c r="A18" s="113">
        <v>11</v>
      </c>
      <c r="B18" s="140" t="s">
        <v>3502</v>
      </c>
      <c r="C18" s="114"/>
      <c r="D18" s="115" t="s">
        <v>2488</v>
      </c>
      <c r="E18" s="113" t="s">
        <v>1877</v>
      </c>
      <c r="F18" s="113" t="s">
        <v>16</v>
      </c>
      <c r="G18" s="113" t="s">
        <v>88</v>
      </c>
      <c r="H18" s="113" t="s">
        <v>2848</v>
      </c>
      <c r="I18" s="113" t="s">
        <v>2850</v>
      </c>
      <c r="J18" s="116">
        <v>9550</v>
      </c>
      <c r="K18" s="117">
        <v>2016</v>
      </c>
      <c r="L18" s="118"/>
    </row>
    <row r="19" spans="1:12" ht="15.75" x14ac:dyDescent="0.25">
      <c r="A19" s="113">
        <v>12</v>
      </c>
      <c r="B19" s="140" t="s">
        <v>3503</v>
      </c>
      <c r="C19" s="114"/>
      <c r="D19" s="115" t="s">
        <v>2462</v>
      </c>
      <c r="E19" s="113" t="s">
        <v>1319</v>
      </c>
      <c r="F19" s="113" t="s">
        <v>16</v>
      </c>
      <c r="G19" s="113" t="s">
        <v>21</v>
      </c>
      <c r="H19" s="113" t="s">
        <v>2851</v>
      </c>
      <c r="I19" s="113" t="s">
        <v>2852</v>
      </c>
      <c r="J19" s="116">
        <v>76400</v>
      </c>
      <c r="K19" s="117">
        <v>2016</v>
      </c>
      <c r="L19" s="118"/>
    </row>
    <row r="20" spans="1:12" ht="15.75" x14ac:dyDescent="0.25">
      <c r="A20" s="113">
        <v>13</v>
      </c>
      <c r="B20" s="140" t="s">
        <v>3504</v>
      </c>
      <c r="C20" s="114"/>
      <c r="D20" s="115" t="s">
        <v>2476</v>
      </c>
      <c r="E20" s="113" t="s">
        <v>1892</v>
      </c>
      <c r="F20" s="113" t="s">
        <v>16</v>
      </c>
      <c r="G20" s="113" t="s">
        <v>984</v>
      </c>
      <c r="H20" s="113" t="s">
        <v>2851</v>
      </c>
      <c r="I20" s="113" t="s">
        <v>2847</v>
      </c>
      <c r="J20" s="116">
        <v>17190</v>
      </c>
      <c r="K20" s="117">
        <v>2016</v>
      </c>
      <c r="L20" s="118"/>
    </row>
    <row r="21" spans="1:12" ht="15.75" x14ac:dyDescent="0.25">
      <c r="A21" s="113">
        <v>14</v>
      </c>
      <c r="B21" s="140" t="s">
        <v>3505</v>
      </c>
      <c r="C21" s="114"/>
      <c r="D21" s="115" t="s">
        <v>2469</v>
      </c>
      <c r="E21" s="113" t="s">
        <v>1897</v>
      </c>
      <c r="F21" s="113" t="s">
        <v>16</v>
      </c>
      <c r="G21" s="113" t="s">
        <v>147</v>
      </c>
      <c r="H21" s="113" t="s">
        <v>2853</v>
      </c>
      <c r="I21" s="113" t="s">
        <v>2854</v>
      </c>
      <c r="J21" s="116">
        <v>53480</v>
      </c>
      <c r="K21" s="117">
        <v>2016</v>
      </c>
      <c r="L21" s="118"/>
    </row>
    <row r="22" spans="1:12" ht="15.75" x14ac:dyDescent="0.25">
      <c r="A22" s="113">
        <v>15</v>
      </c>
      <c r="B22" s="140" t="s">
        <v>3506</v>
      </c>
      <c r="C22" s="114"/>
      <c r="D22" s="115" t="s">
        <v>2465</v>
      </c>
      <c r="E22" s="113" t="s">
        <v>1902</v>
      </c>
      <c r="F22" s="113" t="s">
        <v>16</v>
      </c>
      <c r="G22" s="113" t="s">
        <v>1051</v>
      </c>
      <c r="H22" s="113" t="s">
        <v>2853</v>
      </c>
      <c r="I22" s="113" t="s">
        <v>2847</v>
      </c>
      <c r="J22" s="116">
        <v>61120</v>
      </c>
      <c r="K22" s="117">
        <v>2016</v>
      </c>
      <c r="L22" s="118"/>
    </row>
    <row r="23" spans="1:12" ht="15.75" x14ac:dyDescent="0.25">
      <c r="A23" s="113">
        <v>16</v>
      </c>
      <c r="B23" s="140" t="s">
        <v>3507</v>
      </c>
      <c r="C23" s="114"/>
      <c r="D23" s="115" t="s">
        <v>2516</v>
      </c>
      <c r="E23" s="113" t="s">
        <v>1907</v>
      </c>
      <c r="F23" s="113" t="s">
        <v>16</v>
      </c>
      <c r="G23" s="113" t="s">
        <v>320</v>
      </c>
      <c r="H23" s="113" t="s">
        <v>2841</v>
      </c>
      <c r="I23" s="113" t="s">
        <v>2843</v>
      </c>
      <c r="J23" s="116">
        <v>22920</v>
      </c>
      <c r="K23" s="117">
        <v>2016</v>
      </c>
      <c r="L23" s="118"/>
    </row>
    <row r="24" spans="1:12" ht="15.75" x14ac:dyDescent="0.25">
      <c r="A24" s="113">
        <v>17</v>
      </c>
      <c r="B24" s="140" t="s">
        <v>3508</v>
      </c>
      <c r="C24" s="114" t="s">
        <v>2516</v>
      </c>
      <c r="D24" s="115"/>
      <c r="E24" s="113" t="s">
        <v>1918</v>
      </c>
      <c r="F24" s="113" t="s">
        <v>16</v>
      </c>
      <c r="G24" s="113" t="s">
        <v>1106</v>
      </c>
      <c r="H24" s="113" t="s">
        <v>2842</v>
      </c>
      <c r="I24" s="113" t="s">
        <v>2852</v>
      </c>
      <c r="J24" s="116">
        <v>38200</v>
      </c>
      <c r="K24" s="117">
        <v>2016</v>
      </c>
      <c r="L24" s="118"/>
    </row>
    <row r="25" spans="1:12" ht="15.75" x14ac:dyDescent="0.25">
      <c r="A25" s="113">
        <v>18</v>
      </c>
      <c r="B25" s="140" t="s">
        <v>3509</v>
      </c>
      <c r="C25" s="114"/>
      <c r="D25" s="115" t="s">
        <v>2521</v>
      </c>
      <c r="E25" s="113" t="s">
        <v>1912</v>
      </c>
      <c r="F25" s="113" t="s">
        <v>169</v>
      </c>
      <c r="G25" s="113" t="s">
        <v>208</v>
      </c>
      <c r="H25" s="113" t="s">
        <v>2842</v>
      </c>
      <c r="I25" s="113" t="s">
        <v>2855</v>
      </c>
      <c r="J25" s="116">
        <v>19100</v>
      </c>
      <c r="K25" s="117">
        <v>2016</v>
      </c>
      <c r="L25" s="118"/>
    </row>
    <row r="26" spans="1:12" ht="15.75" x14ac:dyDescent="0.25">
      <c r="A26" s="113">
        <v>19</v>
      </c>
      <c r="B26" s="140" t="s">
        <v>3510</v>
      </c>
      <c r="C26" s="114"/>
      <c r="D26" s="115" t="s">
        <v>2453</v>
      </c>
      <c r="E26" s="113" t="s">
        <v>1924</v>
      </c>
      <c r="F26" s="113" t="s">
        <v>16</v>
      </c>
      <c r="G26" s="113" t="s">
        <v>153</v>
      </c>
      <c r="H26" s="113" t="s">
        <v>2842</v>
      </c>
      <c r="I26" s="113" t="s">
        <v>2856</v>
      </c>
      <c r="J26" s="116">
        <v>61120</v>
      </c>
      <c r="K26" s="117">
        <v>2016</v>
      </c>
      <c r="L26" s="118"/>
    </row>
    <row r="27" spans="1:12" ht="15.75" x14ac:dyDescent="0.25">
      <c r="A27" s="113">
        <v>20</v>
      </c>
      <c r="B27" s="140" t="s">
        <v>3511</v>
      </c>
      <c r="C27" s="114"/>
      <c r="D27" s="115" t="s">
        <v>2463</v>
      </c>
      <c r="E27" s="113" t="s">
        <v>1930</v>
      </c>
      <c r="F27" s="113" t="s">
        <v>51</v>
      </c>
      <c r="G27" s="113" t="s">
        <v>27</v>
      </c>
      <c r="H27" s="113" t="s">
        <v>2843</v>
      </c>
      <c r="I27" s="113" t="s">
        <v>2856</v>
      </c>
      <c r="J27" s="116">
        <v>61120</v>
      </c>
      <c r="K27" s="117">
        <v>2016</v>
      </c>
      <c r="L27" s="118"/>
    </row>
    <row r="28" spans="1:12" ht="15.75" x14ac:dyDescent="0.25">
      <c r="A28" s="113">
        <v>21</v>
      </c>
      <c r="B28" s="140" t="s">
        <v>3512</v>
      </c>
      <c r="C28" s="114"/>
      <c r="D28" s="115" t="s">
        <v>2488</v>
      </c>
      <c r="E28" s="113" t="s">
        <v>1936</v>
      </c>
      <c r="F28" s="113" t="s">
        <v>16</v>
      </c>
      <c r="G28" s="113" t="s">
        <v>148</v>
      </c>
      <c r="H28" s="113" t="s">
        <v>2843</v>
      </c>
      <c r="I28" s="113" t="s">
        <v>2852</v>
      </c>
      <c r="J28" s="116">
        <v>30560</v>
      </c>
      <c r="K28" s="117">
        <v>2016</v>
      </c>
      <c r="L28" s="118"/>
    </row>
    <row r="29" spans="1:12" ht="15.75" x14ac:dyDescent="0.25">
      <c r="A29" s="113">
        <v>22</v>
      </c>
      <c r="B29" s="140" t="s">
        <v>3513</v>
      </c>
      <c r="C29" s="114"/>
      <c r="D29" s="115" t="s">
        <v>2451</v>
      </c>
      <c r="E29" s="113" t="s">
        <v>1940</v>
      </c>
      <c r="F29" s="113" t="s">
        <v>91</v>
      </c>
      <c r="G29" s="113" t="s">
        <v>182</v>
      </c>
      <c r="H29" s="113" t="s">
        <v>2843</v>
      </c>
      <c r="I29" s="113" t="s">
        <v>2852</v>
      </c>
      <c r="J29" s="116">
        <v>9550</v>
      </c>
      <c r="K29" s="117">
        <v>2016</v>
      </c>
      <c r="L29" s="118"/>
    </row>
    <row r="30" spans="1:12" ht="15.75" x14ac:dyDescent="0.25">
      <c r="A30" s="113">
        <v>23</v>
      </c>
      <c r="B30" s="140" t="s">
        <v>3514</v>
      </c>
      <c r="C30" s="114"/>
      <c r="D30" s="115" t="s">
        <v>2502</v>
      </c>
      <c r="E30" s="113" t="s">
        <v>1944</v>
      </c>
      <c r="F30" s="113" t="s">
        <v>16</v>
      </c>
      <c r="G30" s="113" t="s">
        <v>153</v>
      </c>
      <c r="H30" s="113" t="s">
        <v>2857</v>
      </c>
      <c r="I30" s="113" t="s">
        <v>2858</v>
      </c>
      <c r="J30" s="116">
        <v>7640</v>
      </c>
      <c r="K30" s="117">
        <v>2016</v>
      </c>
      <c r="L30" s="118"/>
    </row>
    <row r="31" spans="1:12" ht="15.75" x14ac:dyDescent="0.25">
      <c r="A31" s="113">
        <v>24</v>
      </c>
      <c r="B31" s="140" t="s">
        <v>3515</v>
      </c>
      <c r="C31" s="114"/>
      <c r="D31" s="115" t="s">
        <v>2497</v>
      </c>
      <c r="E31" s="113" t="s">
        <v>1950</v>
      </c>
      <c r="F31" s="113" t="s">
        <v>16</v>
      </c>
      <c r="G31" s="113" t="s">
        <v>1222</v>
      </c>
      <c r="H31" s="113" t="s">
        <v>2857</v>
      </c>
      <c r="I31" s="113" t="s">
        <v>2855</v>
      </c>
      <c r="J31" s="116">
        <v>61120</v>
      </c>
      <c r="K31" s="117">
        <v>2016</v>
      </c>
      <c r="L31" s="118"/>
    </row>
    <row r="32" spans="1:12" ht="15.75" x14ac:dyDescent="0.25">
      <c r="A32" s="113">
        <v>25</v>
      </c>
      <c r="B32" s="140" t="s">
        <v>3516</v>
      </c>
      <c r="C32" s="114"/>
      <c r="D32" s="115" t="s">
        <v>2463</v>
      </c>
      <c r="E32" s="113" t="s">
        <v>1954</v>
      </c>
      <c r="F32" s="113" t="s">
        <v>16</v>
      </c>
      <c r="G32" s="113" t="s">
        <v>989</v>
      </c>
      <c r="H32" s="113" t="s">
        <v>2854</v>
      </c>
      <c r="I32" s="113" t="s">
        <v>2852</v>
      </c>
      <c r="J32" s="116">
        <v>22920</v>
      </c>
      <c r="K32" s="117">
        <v>2016</v>
      </c>
      <c r="L32" s="118"/>
    </row>
    <row r="33" spans="1:12" ht="15.75" x14ac:dyDescent="0.25">
      <c r="A33" s="113">
        <v>26</v>
      </c>
      <c r="B33" s="140" t="s">
        <v>3517</v>
      </c>
      <c r="C33" s="114"/>
      <c r="D33" s="115" t="s">
        <v>2465</v>
      </c>
      <c r="E33" s="113" t="s">
        <v>1959</v>
      </c>
      <c r="F33" s="113" t="s">
        <v>16</v>
      </c>
      <c r="G33" s="113" t="s">
        <v>153</v>
      </c>
      <c r="H33" s="113" t="s">
        <v>2854</v>
      </c>
      <c r="I33" s="113" t="s">
        <v>2858</v>
      </c>
      <c r="J33" s="116">
        <v>22920</v>
      </c>
      <c r="K33" s="117">
        <v>2016</v>
      </c>
      <c r="L33" s="118"/>
    </row>
    <row r="34" spans="1:12" ht="15.75" x14ac:dyDescent="0.25">
      <c r="A34" s="113">
        <v>27</v>
      </c>
      <c r="B34" s="140" t="s">
        <v>3518</v>
      </c>
      <c r="C34" s="114"/>
      <c r="D34" s="115" t="s">
        <v>2475</v>
      </c>
      <c r="E34" s="113" t="s">
        <v>1964</v>
      </c>
      <c r="F34" s="113" t="s">
        <v>16</v>
      </c>
      <c r="G34" s="113" t="s">
        <v>419</v>
      </c>
      <c r="H34" s="113" t="s">
        <v>2852</v>
      </c>
      <c r="I34" s="113" t="s">
        <v>2859</v>
      </c>
      <c r="J34" s="116">
        <v>76400</v>
      </c>
      <c r="K34" s="117">
        <v>2016</v>
      </c>
      <c r="L34" s="118"/>
    </row>
    <row r="35" spans="1:12" ht="15.75" x14ac:dyDescent="0.25">
      <c r="A35" s="113">
        <v>28</v>
      </c>
      <c r="B35" s="140" t="s">
        <v>3519</v>
      </c>
      <c r="C35" s="114"/>
      <c r="D35" s="115" t="s">
        <v>2497</v>
      </c>
      <c r="E35" s="113" t="s">
        <v>1970</v>
      </c>
      <c r="F35" s="113" t="s">
        <v>16</v>
      </c>
      <c r="G35" s="113" t="s">
        <v>460</v>
      </c>
      <c r="H35" s="113" t="s">
        <v>2852</v>
      </c>
      <c r="I35" s="113" t="s">
        <v>2859</v>
      </c>
      <c r="J35" s="116">
        <v>76400</v>
      </c>
      <c r="K35" s="117">
        <v>2016</v>
      </c>
      <c r="L35" s="118"/>
    </row>
    <row r="36" spans="1:12" ht="15.75" x14ac:dyDescent="0.25">
      <c r="A36" s="113">
        <v>29</v>
      </c>
      <c r="B36" s="140" t="s">
        <v>3520</v>
      </c>
      <c r="C36" s="114" t="s">
        <v>2454</v>
      </c>
      <c r="D36" s="115"/>
      <c r="E36" s="113" t="s">
        <v>1974</v>
      </c>
      <c r="F36" s="113" t="s">
        <v>16</v>
      </c>
      <c r="G36" s="113" t="s">
        <v>1132</v>
      </c>
      <c r="H36" s="113" t="s">
        <v>2858</v>
      </c>
      <c r="I36" s="113" t="s">
        <v>2860</v>
      </c>
      <c r="J36" s="116">
        <v>19100</v>
      </c>
      <c r="K36" s="117">
        <v>2016</v>
      </c>
      <c r="L36" s="118"/>
    </row>
    <row r="37" spans="1:12" ht="15.75" x14ac:dyDescent="0.25">
      <c r="A37" s="113">
        <v>30</v>
      </c>
      <c r="B37" s="140" t="s">
        <v>3521</v>
      </c>
      <c r="C37" s="114"/>
      <c r="D37" s="115" t="s">
        <v>2480</v>
      </c>
      <c r="E37" s="113" t="s">
        <v>1978</v>
      </c>
      <c r="F37" s="113" t="s">
        <v>16</v>
      </c>
      <c r="G37" s="113" t="s">
        <v>77</v>
      </c>
      <c r="H37" s="113" t="s">
        <v>2858</v>
      </c>
      <c r="I37" s="113" t="s">
        <v>2859</v>
      </c>
      <c r="J37" s="116">
        <v>68760</v>
      </c>
      <c r="K37" s="117">
        <v>2016</v>
      </c>
      <c r="L37" s="118"/>
    </row>
    <row r="38" spans="1:12" ht="15.75" x14ac:dyDescent="0.25">
      <c r="A38" s="113">
        <v>31</v>
      </c>
      <c r="B38" s="140" t="s">
        <v>3522</v>
      </c>
      <c r="C38" s="114"/>
      <c r="D38" s="115" t="s">
        <v>2514</v>
      </c>
      <c r="E38" s="113" t="s">
        <v>1983</v>
      </c>
      <c r="F38" s="113" t="s">
        <v>16</v>
      </c>
      <c r="G38" s="113" t="s">
        <v>17</v>
      </c>
      <c r="H38" s="113" t="s">
        <v>2858</v>
      </c>
      <c r="I38" s="113" t="s">
        <v>2859</v>
      </c>
      <c r="J38" s="116">
        <v>117440</v>
      </c>
      <c r="K38" s="117">
        <v>2016</v>
      </c>
      <c r="L38" s="118"/>
    </row>
    <row r="39" spans="1:12" ht="15.75" x14ac:dyDescent="0.25">
      <c r="A39" s="113">
        <v>32</v>
      </c>
      <c r="B39" s="140" t="s">
        <v>3523</v>
      </c>
      <c r="C39" s="114"/>
      <c r="D39" s="115" t="s">
        <v>2488</v>
      </c>
      <c r="E39" s="113" t="s">
        <v>1988</v>
      </c>
      <c r="F39" s="113" t="s">
        <v>16</v>
      </c>
      <c r="G39" s="113" t="s">
        <v>1011</v>
      </c>
      <c r="H39" s="113" t="s">
        <v>2861</v>
      </c>
      <c r="I39" s="113" t="s">
        <v>2860</v>
      </c>
      <c r="J39" s="116">
        <v>61120</v>
      </c>
      <c r="K39" s="117">
        <v>2016</v>
      </c>
      <c r="L39" s="118"/>
    </row>
    <row r="40" spans="1:12" ht="15.75" x14ac:dyDescent="0.25">
      <c r="A40" s="113">
        <v>33</v>
      </c>
      <c r="B40" s="140" t="s">
        <v>3524</v>
      </c>
      <c r="C40" s="114" t="s">
        <v>2475</v>
      </c>
      <c r="D40" s="115"/>
      <c r="E40" s="113" t="s">
        <v>1993</v>
      </c>
      <c r="F40" s="113" t="s">
        <v>16</v>
      </c>
      <c r="G40" s="113" t="s">
        <v>67</v>
      </c>
      <c r="H40" s="113" t="s">
        <v>2862</v>
      </c>
      <c r="I40" s="113" t="s">
        <v>2863</v>
      </c>
      <c r="J40" s="116">
        <v>53840</v>
      </c>
      <c r="K40" s="117">
        <v>2016</v>
      </c>
      <c r="L40" s="118"/>
    </row>
    <row r="41" spans="1:12" ht="15.75" x14ac:dyDescent="0.25">
      <c r="A41" s="113">
        <v>34</v>
      </c>
      <c r="B41" s="140" t="s">
        <v>1024</v>
      </c>
      <c r="C41" s="114" t="s">
        <v>2463</v>
      </c>
      <c r="D41" s="115"/>
      <c r="E41" s="113" t="s">
        <v>1838</v>
      </c>
      <c r="F41" s="113" t="s">
        <v>16</v>
      </c>
      <c r="G41" s="113" t="s">
        <v>1011</v>
      </c>
      <c r="H41" s="113" t="s">
        <v>2862</v>
      </c>
      <c r="I41" s="113" t="s">
        <v>2864</v>
      </c>
      <c r="J41" s="116">
        <v>30560</v>
      </c>
      <c r="K41" s="117">
        <v>2016</v>
      </c>
      <c r="L41" s="118"/>
    </row>
    <row r="42" spans="1:12" ht="15.75" x14ac:dyDescent="0.25">
      <c r="A42" s="113">
        <v>35</v>
      </c>
      <c r="B42" s="140" t="s">
        <v>3525</v>
      </c>
      <c r="C42" s="114"/>
      <c r="D42" s="115" t="s">
        <v>2512</v>
      </c>
      <c r="E42" s="113" t="s">
        <v>2000</v>
      </c>
      <c r="F42" s="113" t="s">
        <v>16</v>
      </c>
      <c r="G42" s="113" t="s">
        <v>76</v>
      </c>
      <c r="H42" s="113" t="s">
        <v>2839</v>
      </c>
      <c r="I42" s="113" t="s">
        <v>2865</v>
      </c>
      <c r="J42" s="116">
        <v>68760</v>
      </c>
      <c r="K42" s="117">
        <v>2016</v>
      </c>
      <c r="L42" s="118"/>
    </row>
    <row r="43" spans="1:12" ht="15.75" x14ac:dyDescent="0.25">
      <c r="A43" s="113">
        <v>36</v>
      </c>
      <c r="B43" s="140" t="s">
        <v>3526</v>
      </c>
      <c r="C43" s="114"/>
      <c r="D43" s="115" t="s">
        <v>2476</v>
      </c>
      <c r="E43" s="113" t="s">
        <v>2006</v>
      </c>
      <c r="F43" s="113" t="s">
        <v>16</v>
      </c>
      <c r="G43" s="113" t="s">
        <v>991</v>
      </c>
      <c r="H43" s="113" t="s">
        <v>2839</v>
      </c>
      <c r="I43" s="113" t="s">
        <v>2866</v>
      </c>
      <c r="J43" s="116">
        <v>76400</v>
      </c>
      <c r="K43" s="117">
        <v>2016</v>
      </c>
      <c r="L43" s="118"/>
    </row>
    <row r="44" spans="1:12" ht="15.75" x14ac:dyDescent="0.25">
      <c r="A44" s="113">
        <v>37</v>
      </c>
      <c r="B44" s="140" t="s">
        <v>3527</v>
      </c>
      <c r="C44" s="114"/>
      <c r="D44" s="115" t="s">
        <v>2497</v>
      </c>
      <c r="E44" s="113" t="s">
        <v>2011</v>
      </c>
      <c r="F44" s="113" t="s">
        <v>16</v>
      </c>
      <c r="G44" s="113" t="s">
        <v>745</v>
      </c>
      <c r="H44" s="113" t="s">
        <v>2867</v>
      </c>
      <c r="I44" s="113" t="s">
        <v>2868</v>
      </c>
      <c r="J44" s="116">
        <v>76400</v>
      </c>
      <c r="K44" s="117">
        <v>2016</v>
      </c>
      <c r="L44" s="118"/>
    </row>
    <row r="45" spans="1:12" ht="15.75" x14ac:dyDescent="0.25">
      <c r="A45" s="113">
        <v>38</v>
      </c>
      <c r="B45" s="140" t="s">
        <v>3528</v>
      </c>
      <c r="C45" s="114"/>
      <c r="D45" s="115" t="s">
        <v>2507</v>
      </c>
      <c r="E45" s="113" t="s">
        <v>2017</v>
      </c>
      <c r="F45" s="113" t="s">
        <v>16</v>
      </c>
      <c r="G45" s="113" t="s">
        <v>88</v>
      </c>
      <c r="H45" s="113" t="s">
        <v>2869</v>
      </c>
      <c r="I45" s="113" t="s">
        <v>2865</v>
      </c>
      <c r="J45" s="116">
        <v>9550</v>
      </c>
      <c r="K45" s="117">
        <v>2016</v>
      </c>
      <c r="L45" s="118"/>
    </row>
    <row r="46" spans="1:12" ht="15.75" x14ac:dyDescent="0.25">
      <c r="A46" s="113">
        <v>39</v>
      </c>
      <c r="B46" s="140" t="s">
        <v>3529</v>
      </c>
      <c r="C46" s="114" t="s">
        <v>2508</v>
      </c>
      <c r="D46" s="115"/>
      <c r="E46" s="113" t="s">
        <v>2022</v>
      </c>
      <c r="F46" s="113" t="s">
        <v>454</v>
      </c>
      <c r="G46" s="113" t="s">
        <v>21</v>
      </c>
      <c r="H46" s="113" t="s">
        <v>2860</v>
      </c>
      <c r="I46" s="113" t="s">
        <v>2870</v>
      </c>
      <c r="J46" s="116">
        <v>86400</v>
      </c>
      <c r="K46" s="117">
        <v>2016</v>
      </c>
      <c r="L46" s="118"/>
    </row>
    <row r="47" spans="1:12" ht="15.75" x14ac:dyDescent="0.25">
      <c r="A47" s="113">
        <v>40</v>
      </c>
      <c r="B47" s="140" t="s">
        <v>3523</v>
      </c>
      <c r="C47" s="114"/>
      <c r="D47" s="115" t="s">
        <v>2516</v>
      </c>
      <c r="E47" s="113" t="s">
        <v>1232</v>
      </c>
      <c r="F47" s="113" t="s">
        <v>16</v>
      </c>
      <c r="G47" s="113" t="s">
        <v>1039</v>
      </c>
      <c r="H47" s="113" t="s">
        <v>2865</v>
      </c>
      <c r="I47" s="113" t="s">
        <v>2871</v>
      </c>
      <c r="J47" s="116">
        <v>45840</v>
      </c>
      <c r="K47" s="117">
        <v>2016</v>
      </c>
      <c r="L47" s="118"/>
    </row>
    <row r="48" spans="1:12" ht="15.75" x14ac:dyDescent="0.25">
      <c r="A48" s="113">
        <v>41</v>
      </c>
      <c r="B48" s="140" t="s">
        <v>3519</v>
      </c>
      <c r="C48" s="114"/>
      <c r="D48" s="115" t="s">
        <v>2497</v>
      </c>
      <c r="E48" s="113" t="s">
        <v>1970</v>
      </c>
      <c r="F48" s="113" t="s">
        <v>16</v>
      </c>
      <c r="G48" s="113" t="s">
        <v>460</v>
      </c>
      <c r="H48" s="113" t="s">
        <v>2865</v>
      </c>
      <c r="I48" s="113" t="s">
        <v>2872</v>
      </c>
      <c r="J48" s="116">
        <v>76400</v>
      </c>
      <c r="K48" s="117">
        <v>2016</v>
      </c>
      <c r="L48" s="118"/>
    </row>
    <row r="49" spans="1:12" ht="15.75" x14ac:dyDescent="0.25">
      <c r="A49" s="113">
        <v>42</v>
      </c>
      <c r="B49" s="140" t="s">
        <v>3522</v>
      </c>
      <c r="C49" s="114"/>
      <c r="D49" s="115" t="s">
        <v>2514</v>
      </c>
      <c r="E49" s="113" t="s">
        <v>1983</v>
      </c>
      <c r="F49" s="113" t="s">
        <v>16</v>
      </c>
      <c r="G49" s="113" t="s">
        <v>17</v>
      </c>
      <c r="H49" s="113" t="s">
        <v>2865</v>
      </c>
      <c r="I49" s="113" t="s">
        <v>2873</v>
      </c>
      <c r="J49" s="116">
        <v>163280</v>
      </c>
      <c r="K49" s="117">
        <v>2016</v>
      </c>
      <c r="L49" s="118"/>
    </row>
    <row r="50" spans="1:12" ht="15.75" x14ac:dyDescent="0.25">
      <c r="A50" s="113">
        <v>43</v>
      </c>
      <c r="B50" s="140" t="s">
        <v>3530</v>
      </c>
      <c r="C50" s="114" t="s">
        <v>2514</v>
      </c>
      <c r="D50" s="115"/>
      <c r="E50" s="113" t="s">
        <v>2040</v>
      </c>
      <c r="F50" s="113" t="s">
        <v>16</v>
      </c>
      <c r="G50" s="113" t="s">
        <v>2039</v>
      </c>
      <c r="H50" s="113" t="s">
        <v>2866</v>
      </c>
      <c r="I50" s="113" t="s">
        <v>2874</v>
      </c>
      <c r="J50" s="116">
        <v>19100</v>
      </c>
      <c r="K50" s="117">
        <v>2016</v>
      </c>
      <c r="L50" s="118"/>
    </row>
    <row r="51" spans="1:12" ht="15.75" x14ac:dyDescent="0.25">
      <c r="A51" s="113">
        <v>44</v>
      </c>
      <c r="B51" s="140" t="s">
        <v>3531</v>
      </c>
      <c r="C51" s="114"/>
      <c r="D51" s="115" t="s">
        <v>2497</v>
      </c>
      <c r="E51" s="113" t="s">
        <v>2034</v>
      </c>
      <c r="F51" s="113" t="s">
        <v>16</v>
      </c>
      <c r="G51" s="113" t="s">
        <v>67</v>
      </c>
      <c r="H51" s="113" t="s">
        <v>2866</v>
      </c>
      <c r="I51" s="113" t="s">
        <v>2872</v>
      </c>
      <c r="J51" s="116">
        <v>68760</v>
      </c>
      <c r="K51" s="117">
        <v>2016</v>
      </c>
      <c r="L51" s="118"/>
    </row>
    <row r="52" spans="1:12" ht="15.75" x14ac:dyDescent="0.25">
      <c r="A52" s="113">
        <v>45</v>
      </c>
      <c r="B52" s="140" t="s">
        <v>511</v>
      </c>
      <c r="C52" s="114"/>
      <c r="D52" s="115" t="s">
        <v>2451</v>
      </c>
      <c r="E52" s="113" t="s">
        <v>2046</v>
      </c>
      <c r="F52" s="113" t="s">
        <v>51</v>
      </c>
      <c r="G52" s="113" t="s">
        <v>27</v>
      </c>
      <c r="H52" s="113" t="s">
        <v>2871</v>
      </c>
      <c r="I52" s="113" t="s">
        <v>2872</v>
      </c>
      <c r="J52" s="116">
        <v>9550</v>
      </c>
      <c r="K52" s="117">
        <v>2016</v>
      </c>
      <c r="L52" s="118"/>
    </row>
    <row r="53" spans="1:12" ht="15.75" x14ac:dyDescent="0.25">
      <c r="A53" s="113">
        <v>46</v>
      </c>
      <c r="B53" s="140" t="s">
        <v>3532</v>
      </c>
      <c r="C53" s="114"/>
      <c r="D53" s="115" t="s">
        <v>2475</v>
      </c>
      <c r="E53" s="113" t="s">
        <v>2050</v>
      </c>
      <c r="F53" s="113" t="s">
        <v>16</v>
      </c>
      <c r="G53" s="113" t="s">
        <v>76</v>
      </c>
      <c r="H53" s="113" t="s">
        <v>2871</v>
      </c>
      <c r="I53" s="113" t="s">
        <v>2875</v>
      </c>
      <c r="J53" s="116">
        <v>13370</v>
      </c>
      <c r="K53" s="117">
        <v>2016</v>
      </c>
      <c r="L53" s="118"/>
    </row>
    <row r="54" spans="1:12" ht="15.75" x14ac:dyDescent="0.25">
      <c r="A54" s="113">
        <v>47</v>
      </c>
      <c r="B54" s="140" t="s">
        <v>3533</v>
      </c>
      <c r="C54" s="114" t="s">
        <v>2478</v>
      </c>
      <c r="D54" s="115"/>
      <c r="E54" s="113" t="s">
        <v>2056</v>
      </c>
      <c r="F54" s="113" t="s">
        <v>16</v>
      </c>
      <c r="G54" s="113" t="s">
        <v>1164</v>
      </c>
      <c r="H54" s="113" t="s">
        <v>2876</v>
      </c>
      <c r="I54" s="113" t="s">
        <v>2877</v>
      </c>
      <c r="J54" s="116">
        <v>5730</v>
      </c>
      <c r="K54" s="117">
        <v>2016</v>
      </c>
      <c r="L54" s="118"/>
    </row>
    <row r="55" spans="1:12" ht="15.75" x14ac:dyDescent="0.25">
      <c r="A55" s="113">
        <v>48</v>
      </c>
      <c r="B55" s="140" t="s">
        <v>3534</v>
      </c>
      <c r="C55" s="114"/>
      <c r="D55" s="115" t="s">
        <v>2455</v>
      </c>
      <c r="E55" s="113" t="s">
        <v>2062</v>
      </c>
      <c r="F55" s="113" t="s">
        <v>16</v>
      </c>
      <c r="G55" s="113" t="s">
        <v>21</v>
      </c>
      <c r="H55" s="113" t="s">
        <v>2876</v>
      </c>
      <c r="I55" s="113" t="s">
        <v>2874</v>
      </c>
      <c r="J55" s="116">
        <v>9550</v>
      </c>
      <c r="K55" s="117">
        <v>2016</v>
      </c>
      <c r="L55" s="118"/>
    </row>
    <row r="56" spans="1:12" ht="15.75" x14ac:dyDescent="0.25">
      <c r="A56" s="113">
        <v>49</v>
      </c>
      <c r="B56" s="140" t="s">
        <v>3522</v>
      </c>
      <c r="C56" s="114"/>
      <c r="D56" s="115" t="s">
        <v>2514</v>
      </c>
      <c r="E56" s="113" t="s">
        <v>1983</v>
      </c>
      <c r="F56" s="113" t="s">
        <v>16</v>
      </c>
      <c r="G56" s="113" t="s">
        <v>17</v>
      </c>
      <c r="H56" s="113" t="s">
        <v>2876</v>
      </c>
      <c r="I56" s="113" t="s">
        <v>2878</v>
      </c>
      <c r="J56" s="116">
        <v>38200</v>
      </c>
      <c r="K56" s="117">
        <v>2016</v>
      </c>
      <c r="L56" s="118"/>
    </row>
    <row r="57" spans="1:12" ht="15.75" x14ac:dyDescent="0.25">
      <c r="A57" s="113">
        <v>50</v>
      </c>
      <c r="B57" s="140" t="s">
        <v>3535</v>
      </c>
      <c r="C57" s="114"/>
      <c r="D57" s="115" t="s">
        <v>2487</v>
      </c>
      <c r="E57" s="113" t="s">
        <v>2068</v>
      </c>
      <c r="F57" s="113" t="s">
        <v>16</v>
      </c>
      <c r="G57" s="113" t="s">
        <v>177</v>
      </c>
      <c r="H57" s="113" t="s">
        <v>2879</v>
      </c>
      <c r="I57" s="113" t="s">
        <v>2880</v>
      </c>
      <c r="J57" s="116">
        <v>15280</v>
      </c>
      <c r="K57" s="117">
        <v>2016</v>
      </c>
      <c r="L57" s="118"/>
    </row>
    <row r="58" spans="1:12" ht="15.75" x14ac:dyDescent="0.25">
      <c r="A58" s="113">
        <v>51</v>
      </c>
      <c r="B58" s="140" t="s">
        <v>513</v>
      </c>
      <c r="C58" s="114"/>
      <c r="D58" s="115" t="s">
        <v>2488</v>
      </c>
      <c r="E58" s="113" t="s">
        <v>1209</v>
      </c>
      <c r="F58" s="113" t="s">
        <v>16</v>
      </c>
      <c r="G58" s="113" t="s">
        <v>991</v>
      </c>
      <c r="H58" s="113" t="s">
        <v>2879</v>
      </c>
      <c r="I58" s="113" t="s">
        <v>2875</v>
      </c>
      <c r="J58" s="116">
        <v>9550</v>
      </c>
      <c r="K58" s="117">
        <v>2016</v>
      </c>
      <c r="L58" s="118"/>
    </row>
    <row r="59" spans="1:12" ht="15.75" x14ac:dyDescent="0.25">
      <c r="A59" s="113">
        <v>52</v>
      </c>
      <c r="B59" s="140" t="s">
        <v>3536</v>
      </c>
      <c r="C59" s="114" t="s">
        <v>2467</v>
      </c>
      <c r="D59" s="115"/>
      <c r="E59" s="113" t="s">
        <v>2080</v>
      </c>
      <c r="F59" s="113" t="s">
        <v>16</v>
      </c>
      <c r="G59" s="113" t="s">
        <v>988</v>
      </c>
      <c r="H59" s="113" t="s">
        <v>2881</v>
      </c>
      <c r="I59" s="113" t="s">
        <v>2882</v>
      </c>
      <c r="J59" s="116">
        <v>53480</v>
      </c>
      <c r="K59" s="117">
        <v>2016</v>
      </c>
      <c r="L59" s="118"/>
    </row>
    <row r="60" spans="1:12" ht="15.75" x14ac:dyDescent="0.25">
      <c r="A60" s="113">
        <v>53</v>
      </c>
      <c r="B60" s="140" t="s">
        <v>3537</v>
      </c>
      <c r="C60" s="114"/>
      <c r="D60" s="115" t="s">
        <v>2463</v>
      </c>
      <c r="E60" s="113" t="s">
        <v>2076</v>
      </c>
      <c r="F60" s="113" t="s">
        <v>16</v>
      </c>
      <c r="G60" s="113" t="s">
        <v>1039</v>
      </c>
      <c r="H60" s="113" t="s">
        <v>2881</v>
      </c>
      <c r="I60" s="113" t="s">
        <v>2875</v>
      </c>
      <c r="J60" s="116">
        <v>38200</v>
      </c>
      <c r="K60" s="117">
        <v>2016</v>
      </c>
      <c r="L60" s="118"/>
    </row>
    <row r="61" spans="1:12" ht="15.75" x14ac:dyDescent="0.25">
      <c r="A61" s="113">
        <v>54</v>
      </c>
      <c r="B61" s="140" t="s">
        <v>3538</v>
      </c>
      <c r="C61" s="114"/>
      <c r="D61" s="115" t="s">
        <v>2484</v>
      </c>
      <c r="E61" s="113" t="s">
        <v>2085</v>
      </c>
      <c r="F61" s="113" t="s">
        <v>16</v>
      </c>
      <c r="G61" s="113" t="s">
        <v>458</v>
      </c>
      <c r="H61" s="113" t="s">
        <v>2874</v>
      </c>
      <c r="I61" s="113" t="s">
        <v>2880</v>
      </c>
      <c r="J61" s="116">
        <v>9550</v>
      </c>
      <c r="K61" s="117">
        <v>2016</v>
      </c>
      <c r="L61" s="118"/>
    </row>
    <row r="62" spans="1:12" ht="15.75" x14ac:dyDescent="0.25">
      <c r="A62" s="113">
        <v>55</v>
      </c>
      <c r="B62" s="140" t="s">
        <v>3530</v>
      </c>
      <c r="C62" s="114" t="s">
        <v>2514</v>
      </c>
      <c r="D62" s="115"/>
      <c r="E62" s="113" t="s">
        <v>2040</v>
      </c>
      <c r="F62" s="113" t="s">
        <v>16</v>
      </c>
      <c r="G62" s="113" t="s">
        <v>2039</v>
      </c>
      <c r="H62" s="113" t="s">
        <v>2883</v>
      </c>
      <c r="I62" s="113" t="s">
        <v>2884</v>
      </c>
      <c r="J62" s="116">
        <v>29510</v>
      </c>
      <c r="K62" s="117">
        <v>2016</v>
      </c>
      <c r="L62" s="118"/>
    </row>
    <row r="63" spans="1:12" ht="15.75" x14ac:dyDescent="0.25">
      <c r="A63" s="113">
        <v>56</v>
      </c>
      <c r="B63" s="140" t="s">
        <v>3527</v>
      </c>
      <c r="C63" s="114"/>
      <c r="D63" s="115" t="s">
        <v>2497</v>
      </c>
      <c r="E63" s="113" t="s">
        <v>2011</v>
      </c>
      <c r="F63" s="113" t="s">
        <v>16</v>
      </c>
      <c r="G63" s="113" t="s">
        <v>745</v>
      </c>
      <c r="H63" s="113" t="s">
        <v>2883</v>
      </c>
      <c r="I63" s="113" t="s">
        <v>2878</v>
      </c>
      <c r="J63" s="116">
        <v>68760</v>
      </c>
      <c r="K63" s="117">
        <v>2016</v>
      </c>
      <c r="L63" s="118"/>
    </row>
    <row r="64" spans="1:12" ht="15.75" x14ac:dyDescent="0.25">
      <c r="A64" s="113">
        <v>57</v>
      </c>
      <c r="B64" s="140" t="s">
        <v>3539</v>
      </c>
      <c r="C64" s="114"/>
      <c r="D64" s="115" t="s">
        <v>2521</v>
      </c>
      <c r="E64" s="113" t="s">
        <v>2093</v>
      </c>
      <c r="F64" s="113" t="s">
        <v>51</v>
      </c>
      <c r="G64" s="113" t="s">
        <v>1118</v>
      </c>
      <c r="H64" s="113" t="s">
        <v>2883</v>
      </c>
      <c r="I64" s="113" t="s">
        <v>2878</v>
      </c>
      <c r="J64" s="116">
        <v>68760</v>
      </c>
      <c r="K64" s="117">
        <v>2016</v>
      </c>
      <c r="L64" s="118"/>
    </row>
    <row r="65" spans="1:12" ht="15.75" x14ac:dyDescent="0.25">
      <c r="A65" s="113">
        <v>58</v>
      </c>
      <c r="B65" s="140" t="s">
        <v>3540</v>
      </c>
      <c r="C65" s="114"/>
      <c r="D65" s="115" t="s">
        <v>2491</v>
      </c>
      <c r="E65" s="113" t="s">
        <v>2098</v>
      </c>
      <c r="F65" s="113" t="s">
        <v>16</v>
      </c>
      <c r="G65" s="113" t="s">
        <v>147</v>
      </c>
      <c r="H65" s="113" t="s">
        <v>2883</v>
      </c>
      <c r="I65" s="113" t="s">
        <v>2885</v>
      </c>
      <c r="J65" s="116">
        <v>30560</v>
      </c>
      <c r="K65" s="117">
        <v>2016</v>
      </c>
      <c r="L65" s="118"/>
    </row>
    <row r="66" spans="1:12" ht="15.75" x14ac:dyDescent="0.25">
      <c r="A66" s="113">
        <v>59</v>
      </c>
      <c r="B66" s="140" t="s">
        <v>3541</v>
      </c>
      <c r="C66" s="114"/>
      <c r="D66" s="115" t="s">
        <v>2476</v>
      </c>
      <c r="E66" s="113" t="s">
        <v>2104</v>
      </c>
      <c r="F66" s="113" t="s">
        <v>16</v>
      </c>
      <c r="G66" s="113" t="s">
        <v>213</v>
      </c>
      <c r="H66" s="113" t="s">
        <v>2886</v>
      </c>
      <c r="I66" s="113" t="s">
        <v>2887</v>
      </c>
      <c r="J66" s="116">
        <v>76400</v>
      </c>
      <c r="K66" s="117">
        <v>2016</v>
      </c>
      <c r="L66" s="118"/>
    </row>
    <row r="67" spans="1:12" ht="15.75" x14ac:dyDescent="0.25">
      <c r="A67" s="113">
        <v>60</v>
      </c>
      <c r="B67" s="140" t="s">
        <v>3542</v>
      </c>
      <c r="C67" s="114"/>
      <c r="D67" s="115" t="s">
        <v>2888</v>
      </c>
      <c r="E67" s="113" t="s">
        <v>2110</v>
      </c>
      <c r="F67" s="113" t="s">
        <v>16</v>
      </c>
      <c r="G67" s="113" t="s">
        <v>1142</v>
      </c>
      <c r="H67" s="113" t="s">
        <v>2886</v>
      </c>
      <c r="I67" s="113" t="s">
        <v>2878</v>
      </c>
      <c r="J67" s="116">
        <v>45840</v>
      </c>
      <c r="K67" s="117">
        <v>2016</v>
      </c>
      <c r="L67" s="118"/>
    </row>
    <row r="68" spans="1:12" ht="15.75" x14ac:dyDescent="0.25">
      <c r="A68" s="113">
        <v>61</v>
      </c>
      <c r="B68" s="140" t="s">
        <v>3537</v>
      </c>
      <c r="C68" s="114"/>
      <c r="D68" s="115" t="s">
        <v>2463</v>
      </c>
      <c r="E68" s="113" t="s">
        <v>2076</v>
      </c>
      <c r="F68" s="113" t="s">
        <v>16</v>
      </c>
      <c r="G68" s="113" t="s">
        <v>1039</v>
      </c>
      <c r="H68" s="113" t="s">
        <v>2880</v>
      </c>
      <c r="I68" s="119" t="s">
        <v>2878</v>
      </c>
      <c r="J68" s="116">
        <v>53480</v>
      </c>
      <c r="K68" s="117">
        <v>2016</v>
      </c>
      <c r="L68" s="118"/>
    </row>
    <row r="69" spans="1:12" ht="15.75" x14ac:dyDescent="0.25">
      <c r="A69" s="113">
        <v>62</v>
      </c>
      <c r="B69" s="140" t="s">
        <v>3543</v>
      </c>
      <c r="C69" s="114"/>
      <c r="D69" s="115" t="s">
        <v>2502</v>
      </c>
      <c r="E69" s="113" t="s">
        <v>2123</v>
      </c>
      <c r="F69" s="113" t="s">
        <v>16</v>
      </c>
      <c r="G69" s="113" t="s">
        <v>97</v>
      </c>
      <c r="H69" s="120" t="s">
        <v>2889</v>
      </c>
      <c r="I69" s="120" t="s">
        <v>2890</v>
      </c>
      <c r="J69" s="116">
        <v>99320</v>
      </c>
      <c r="K69" s="117">
        <v>2016</v>
      </c>
      <c r="L69" s="118"/>
    </row>
    <row r="70" spans="1:12" ht="15.75" x14ac:dyDescent="0.25">
      <c r="A70" s="113">
        <v>63</v>
      </c>
      <c r="B70" s="140" t="s">
        <v>3544</v>
      </c>
      <c r="C70" s="114" t="s">
        <v>2470</v>
      </c>
      <c r="D70" s="115"/>
      <c r="E70" s="113" t="s">
        <v>2129</v>
      </c>
      <c r="F70" s="113" t="s">
        <v>16</v>
      </c>
      <c r="G70" s="113" t="s">
        <v>2128</v>
      </c>
      <c r="H70" s="120" t="s">
        <v>2891</v>
      </c>
      <c r="I70" s="120" t="s">
        <v>2890</v>
      </c>
      <c r="J70" s="116">
        <v>53480</v>
      </c>
      <c r="K70" s="117">
        <v>2016</v>
      </c>
      <c r="L70" s="118"/>
    </row>
    <row r="71" spans="1:12" ht="15.75" x14ac:dyDescent="0.25">
      <c r="A71" s="113">
        <v>64</v>
      </c>
      <c r="B71" s="140" t="s">
        <v>3545</v>
      </c>
      <c r="C71" s="114" t="s">
        <v>2507</v>
      </c>
      <c r="D71" s="115"/>
      <c r="E71" s="113" t="s">
        <v>2133</v>
      </c>
      <c r="F71" s="113" t="s">
        <v>16</v>
      </c>
      <c r="G71" s="113" t="s">
        <v>1098</v>
      </c>
      <c r="H71" s="120" t="s">
        <v>2891</v>
      </c>
      <c r="I71" s="120" t="s">
        <v>2890</v>
      </c>
      <c r="J71" s="116">
        <v>45840</v>
      </c>
      <c r="K71" s="117">
        <v>2016</v>
      </c>
      <c r="L71" s="118"/>
    </row>
    <row r="72" spans="1:12" ht="15.75" x14ac:dyDescent="0.25">
      <c r="A72" s="113">
        <v>65</v>
      </c>
      <c r="B72" s="140" t="s">
        <v>3546</v>
      </c>
      <c r="C72" s="114" t="s">
        <v>2487</v>
      </c>
      <c r="D72" s="115"/>
      <c r="E72" s="113" t="s">
        <v>2142</v>
      </c>
      <c r="F72" s="113" t="s">
        <v>16</v>
      </c>
      <c r="G72" s="113" t="s">
        <v>292</v>
      </c>
      <c r="H72" s="120" t="s">
        <v>2884</v>
      </c>
      <c r="I72" s="120" t="s">
        <v>2892</v>
      </c>
      <c r="J72" s="116">
        <v>15280</v>
      </c>
      <c r="K72" s="117">
        <v>2016</v>
      </c>
      <c r="L72" s="118"/>
    </row>
    <row r="73" spans="1:12" ht="15.75" x14ac:dyDescent="0.25">
      <c r="A73" s="113">
        <v>66</v>
      </c>
      <c r="B73" s="140" t="s">
        <v>3547</v>
      </c>
      <c r="C73" s="114"/>
      <c r="D73" s="115" t="s">
        <v>2480</v>
      </c>
      <c r="E73" s="113" t="s">
        <v>2136</v>
      </c>
      <c r="F73" s="113" t="s">
        <v>16</v>
      </c>
      <c r="G73" s="113" t="s">
        <v>88</v>
      </c>
      <c r="H73" s="120" t="s">
        <v>2884</v>
      </c>
      <c r="I73" s="120" t="s">
        <v>2893</v>
      </c>
      <c r="J73" s="116">
        <v>13370</v>
      </c>
      <c r="K73" s="117">
        <v>2016</v>
      </c>
      <c r="L73" s="118"/>
    </row>
    <row r="74" spans="1:12" ht="15.75" x14ac:dyDescent="0.25">
      <c r="A74" s="113">
        <v>67</v>
      </c>
      <c r="B74" s="140" t="s">
        <v>3522</v>
      </c>
      <c r="C74" s="114"/>
      <c r="D74" s="115" t="s">
        <v>2514</v>
      </c>
      <c r="E74" s="113" t="s">
        <v>1983</v>
      </c>
      <c r="F74" s="113" t="s">
        <v>16</v>
      </c>
      <c r="G74" s="113" t="s">
        <v>17</v>
      </c>
      <c r="H74" s="120" t="s">
        <v>2884</v>
      </c>
      <c r="I74" s="120" t="s">
        <v>2894</v>
      </c>
      <c r="J74" s="116">
        <v>30560</v>
      </c>
      <c r="K74" s="117">
        <v>2016</v>
      </c>
      <c r="L74" s="118"/>
    </row>
    <row r="75" spans="1:12" ht="15.75" x14ac:dyDescent="0.25">
      <c r="A75" s="113">
        <v>68</v>
      </c>
      <c r="B75" s="140" t="s">
        <v>3548</v>
      </c>
      <c r="C75" s="114" t="s">
        <v>2488</v>
      </c>
      <c r="D75" s="115"/>
      <c r="E75" s="113" t="s">
        <v>2149</v>
      </c>
      <c r="F75" s="113" t="s">
        <v>16</v>
      </c>
      <c r="G75" s="113" t="s">
        <v>27</v>
      </c>
      <c r="H75" s="120" t="s">
        <v>2895</v>
      </c>
      <c r="I75" s="120" t="s">
        <v>2894</v>
      </c>
      <c r="J75" s="116">
        <v>5730</v>
      </c>
      <c r="K75" s="117">
        <v>2016</v>
      </c>
      <c r="L75" s="118"/>
    </row>
    <row r="76" spans="1:12" ht="15.75" x14ac:dyDescent="0.25">
      <c r="A76" s="113">
        <v>69</v>
      </c>
      <c r="B76" s="140" t="s">
        <v>3549</v>
      </c>
      <c r="C76" s="114" t="s">
        <v>2487</v>
      </c>
      <c r="D76" s="115"/>
      <c r="E76" s="113" t="s">
        <v>2159</v>
      </c>
      <c r="F76" s="113" t="s">
        <v>16</v>
      </c>
      <c r="G76" s="113" t="s">
        <v>991</v>
      </c>
      <c r="H76" s="120" t="s">
        <v>2887</v>
      </c>
      <c r="I76" s="120" t="s">
        <v>2893</v>
      </c>
      <c r="J76" s="116">
        <v>9550</v>
      </c>
      <c r="K76" s="117">
        <v>2016</v>
      </c>
      <c r="L76" s="118"/>
    </row>
    <row r="77" spans="1:12" ht="15.75" x14ac:dyDescent="0.25">
      <c r="A77" s="113">
        <v>70</v>
      </c>
      <c r="B77" s="140" t="s">
        <v>3550</v>
      </c>
      <c r="C77" s="114"/>
      <c r="D77" s="115" t="s">
        <v>2455</v>
      </c>
      <c r="E77" s="113" t="s">
        <v>2154</v>
      </c>
      <c r="F77" s="113" t="s">
        <v>16</v>
      </c>
      <c r="G77" s="113" t="s">
        <v>1119</v>
      </c>
      <c r="H77" s="120" t="s">
        <v>2887</v>
      </c>
      <c r="I77" s="120" t="s">
        <v>2894</v>
      </c>
      <c r="J77" s="116">
        <v>15280</v>
      </c>
      <c r="K77" s="117">
        <v>2016</v>
      </c>
      <c r="L77" s="118"/>
    </row>
    <row r="78" spans="1:12" ht="15.75" x14ac:dyDescent="0.25">
      <c r="A78" s="113">
        <v>71</v>
      </c>
      <c r="B78" s="140" t="s">
        <v>3551</v>
      </c>
      <c r="C78" s="114"/>
      <c r="D78" s="115" t="s">
        <v>2495</v>
      </c>
      <c r="E78" s="113" t="s">
        <v>2117</v>
      </c>
      <c r="F78" s="113" t="s">
        <v>146</v>
      </c>
      <c r="G78" s="113" t="s">
        <v>2116</v>
      </c>
      <c r="H78" s="120" t="s">
        <v>2890</v>
      </c>
      <c r="I78" s="120"/>
      <c r="J78" s="116">
        <v>99320</v>
      </c>
      <c r="K78" s="117">
        <v>2016</v>
      </c>
      <c r="L78" s="118"/>
    </row>
    <row r="79" spans="1:12" ht="15.75" x14ac:dyDescent="0.25">
      <c r="A79" s="113">
        <v>72</v>
      </c>
      <c r="B79" s="140" t="s">
        <v>3552</v>
      </c>
      <c r="C79" s="114"/>
      <c r="D79" s="115" t="s">
        <v>2469</v>
      </c>
      <c r="E79" s="113" t="s">
        <v>627</v>
      </c>
      <c r="F79" s="113" t="s">
        <v>16</v>
      </c>
      <c r="G79" s="113" t="s">
        <v>88</v>
      </c>
      <c r="H79" s="120" t="s">
        <v>2890</v>
      </c>
      <c r="I79" s="120" t="s">
        <v>2892</v>
      </c>
      <c r="J79" s="116">
        <v>45840</v>
      </c>
      <c r="K79" s="117">
        <v>2016</v>
      </c>
      <c r="L79" s="118"/>
    </row>
    <row r="80" spans="1:12" ht="15.75" x14ac:dyDescent="0.25">
      <c r="A80" s="113">
        <v>73</v>
      </c>
      <c r="B80" s="140" t="s">
        <v>3553</v>
      </c>
      <c r="C80" s="114"/>
      <c r="D80" s="115" t="s">
        <v>2495</v>
      </c>
      <c r="E80" s="113" t="s">
        <v>2165</v>
      </c>
      <c r="F80" s="113" t="s">
        <v>16</v>
      </c>
      <c r="G80" s="113" t="s">
        <v>1230</v>
      </c>
      <c r="H80" s="120" t="s">
        <v>2890</v>
      </c>
      <c r="I80" s="120" t="s">
        <v>2896</v>
      </c>
      <c r="J80" s="116">
        <v>45840</v>
      </c>
      <c r="K80" s="117">
        <v>2016</v>
      </c>
      <c r="L80" s="118"/>
    </row>
    <row r="81" spans="1:12" ht="15.75" x14ac:dyDescent="0.25">
      <c r="A81" s="113">
        <v>74</v>
      </c>
      <c r="B81" s="140" t="s">
        <v>3554</v>
      </c>
      <c r="C81" s="114" t="s">
        <v>2454</v>
      </c>
      <c r="D81" s="115"/>
      <c r="E81" s="113" t="s">
        <v>2170</v>
      </c>
      <c r="F81" s="113" t="s">
        <v>16</v>
      </c>
      <c r="G81" s="113" t="s">
        <v>1060</v>
      </c>
      <c r="H81" s="120" t="s">
        <v>2897</v>
      </c>
      <c r="I81" s="120" t="s">
        <v>2898</v>
      </c>
      <c r="J81" s="116">
        <v>15280</v>
      </c>
      <c r="K81" s="117">
        <v>2016</v>
      </c>
      <c r="L81" s="118"/>
    </row>
    <row r="82" spans="1:12" ht="15.75" x14ac:dyDescent="0.25">
      <c r="A82" s="113">
        <v>75</v>
      </c>
      <c r="B82" s="140" t="s">
        <v>3544</v>
      </c>
      <c r="C82" s="114" t="s">
        <v>2470</v>
      </c>
      <c r="D82" s="115"/>
      <c r="E82" s="113" t="s">
        <v>2129</v>
      </c>
      <c r="F82" s="113" t="s">
        <v>16</v>
      </c>
      <c r="G82" s="113" t="s">
        <v>2128</v>
      </c>
      <c r="H82" s="120" t="s">
        <v>2899</v>
      </c>
      <c r="I82" s="120" t="s">
        <v>2900</v>
      </c>
      <c r="J82" s="116">
        <v>84040</v>
      </c>
      <c r="K82" s="117">
        <v>2016</v>
      </c>
      <c r="L82" s="118"/>
    </row>
    <row r="83" spans="1:12" ht="15.75" x14ac:dyDescent="0.25">
      <c r="A83" s="113">
        <v>76</v>
      </c>
      <c r="B83" s="140" t="s">
        <v>3555</v>
      </c>
      <c r="C83" s="114"/>
      <c r="D83" s="115" t="s">
        <v>2888</v>
      </c>
      <c r="E83" s="113" t="s">
        <v>2179</v>
      </c>
      <c r="F83" s="113" t="s">
        <v>16</v>
      </c>
      <c r="G83" s="113" t="s">
        <v>177</v>
      </c>
      <c r="H83" s="120" t="s">
        <v>2899</v>
      </c>
      <c r="I83" s="120" t="s">
        <v>2901</v>
      </c>
      <c r="J83" s="116">
        <v>76400</v>
      </c>
      <c r="K83" s="117">
        <v>2016</v>
      </c>
      <c r="L83" s="118"/>
    </row>
    <row r="84" spans="1:12" ht="15.75" x14ac:dyDescent="0.25">
      <c r="A84" s="113">
        <v>77</v>
      </c>
      <c r="B84" s="140" t="s">
        <v>3522</v>
      </c>
      <c r="C84" s="114"/>
      <c r="D84" s="115" t="s">
        <v>2514</v>
      </c>
      <c r="E84" s="113" t="s">
        <v>1983</v>
      </c>
      <c r="F84" s="113" t="s">
        <v>16</v>
      </c>
      <c r="G84" s="113" t="s">
        <v>17</v>
      </c>
      <c r="H84" s="120" t="s">
        <v>2902</v>
      </c>
      <c r="I84" s="120" t="s">
        <v>2903</v>
      </c>
      <c r="J84" s="116">
        <v>61120</v>
      </c>
      <c r="K84" s="117">
        <v>2016</v>
      </c>
      <c r="L84" s="118"/>
    </row>
    <row r="85" spans="1:12" ht="15.75" x14ac:dyDescent="0.25">
      <c r="A85" s="113">
        <v>78</v>
      </c>
      <c r="B85" s="140" t="s">
        <v>3556</v>
      </c>
      <c r="C85" s="114"/>
      <c r="D85" s="115" t="s">
        <v>2502</v>
      </c>
      <c r="E85" s="113" t="s">
        <v>2182</v>
      </c>
      <c r="F85" s="113" t="s">
        <v>16</v>
      </c>
      <c r="G85" s="113" t="s">
        <v>67</v>
      </c>
      <c r="H85" s="120" t="s">
        <v>2904</v>
      </c>
      <c r="I85" s="120" t="s">
        <v>2905</v>
      </c>
      <c r="J85" s="116">
        <v>9550</v>
      </c>
      <c r="K85" s="117">
        <v>2016</v>
      </c>
      <c r="L85" s="118"/>
    </row>
    <row r="86" spans="1:12" ht="15.75" x14ac:dyDescent="0.25">
      <c r="A86" s="113">
        <v>79</v>
      </c>
      <c r="B86" s="140" t="s">
        <v>3557</v>
      </c>
      <c r="C86" s="114"/>
      <c r="D86" s="115" t="s">
        <v>2451</v>
      </c>
      <c r="E86" s="113" t="s">
        <v>2188</v>
      </c>
      <c r="F86" s="113" t="s">
        <v>16</v>
      </c>
      <c r="G86" s="113" t="s">
        <v>67</v>
      </c>
      <c r="H86" s="120" t="s">
        <v>2896</v>
      </c>
      <c r="I86" s="120" t="s">
        <v>2905</v>
      </c>
      <c r="J86" s="116">
        <v>17190</v>
      </c>
      <c r="K86" s="117">
        <v>2016</v>
      </c>
      <c r="L86" s="118"/>
    </row>
    <row r="87" spans="1:12" ht="15.75" x14ac:dyDescent="0.25">
      <c r="A87" s="113">
        <v>80</v>
      </c>
      <c r="B87" s="140" t="s">
        <v>3558</v>
      </c>
      <c r="C87" s="114" t="s">
        <v>2491</v>
      </c>
      <c r="D87" s="115"/>
      <c r="E87" s="113" t="s">
        <v>2202</v>
      </c>
      <c r="F87" s="113" t="s">
        <v>16</v>
      </c>
      <c r="G87" s="113" t="s">
        <v>76</v>
      </c>
      <c r="H87" s="120" t="s">
        <v>2906</v>
      </c>
      <c r="I87" s="120" t="s">
        <v>2907</v>
      </c>
      <c r="J87" s="116">
        <v>53480</v>
      </c>
      <c r="K87" s="117">
        <v>2016</v>
      </c>
      <c r="L87" s="118"/>
    </row>
    <row r="88" spans="1:12" ht="15.75" x14ac:dyDescent="0.25">
      <c r="A88" s="113">
        <v>81</v>
      </c>
      <c r="B88" s="140" t="s">
        <v>3559</v>
      </c>
      <c r="C88" s="114"/>
      <c r="D88" s="115" t="s">
        <v>2470</v>
      </c>
      <c r="E88" s="113" t="s">
        <v>2192</v>
      </c>
      <c r="F88" s="113" t="s">
        <v>16</v>
      </c>
      <c r="G88" s="113" t="s">
        <v>1222</v>
      </c>
      <c r="H88" s="120" t="s">
        <v>2906</v>
      </c>
      <c r="I88" s="120" t="s">
        <v>2905</v>
      </c>
      <c r="J88" s="116">
        <v>68760</v>
      </c>
      <c r="K88" s="117">
        <v>2016</v>
      </c>
      <c r="L88" s="118"/>
    </row>
    <row r="89" spans="1:12" ht="15.75" x14ac:dyDescent="0.25">
      <c r="A89" s="113">
        <v>82</v>
      </c>
      <c r="B89" s="140" t="s">
        <v>3560</v>
      </c>
      <c r="C89" s="114"/>
      <c r="D89" s="115" t="s">
        <v>2521</v>
      </c>
      <c r="E89" s="113" t="s">
        <v>2198</v>
      </c>
      <c r="F89" s="113" t="s">
        <v>16</v>
      </c>
      <c r="G89" s="113" t="s">
        <v>2197</v>
      </c>
      <c r="H89" s="120" t="s">
        <v>2906</v>
      </c>
      <c r="I89" s="120" t="s">
        <v>2905</v>
      </c>
      <c r="J89" s="116">
        <v>68760</v>
      </c>
      <c r="K89" s="117">
        <v>2016</v>
      </c>
      <c r="L89" s="118"/>
    </row>
    <row r="90" spans="1:12" ht="15.75" x14ac:dyDescent="0.25">
      <c r="A90" s="113">
        <v>83</v>
      </c>
      <c r="B90" s="140" t="s">
        <v>3561</v>
      </c>
      <c r="C90" s="114" t="s">
        <v>2500</v>
      </c>
      <c r="D90" s="115"/>
      <c r="E90" s="113" t="s">
        <v>2211</v>
      </c>
      <c r="F90" s="113" t="s">
        <v>16</v>
      </c>
      <c r="G90" s="113" t="s">
        <v>1023</v>
      </c>
      <c r="H90" s="120" t="s">
        <v>2901</v>
      </c>
      <c r="I90" s="120" t="s">
        <v>2908</v>
      </c>
      <c r="J90" s="116">
        <v>76400</v>
      </c>
      <c r="K90" s="117">
        <v>2016</v>
      </c>
      <c r="L90" s="118"/>
    </row>
    <row r="91" spans="1:12" ht="15.75" x14ac:dyDescent="0.25">
      <c r="A91" s="113">
        <v>84</v>
      </c>
      <c r="B91" s="140" t="s">
        <v>3562</v>
      </c>
      <c r="C91" s="114"/>
      <c r="D91" s="115" t="s">
        <v>2463</v>
      </c>
      <c r="E91" s="113" t="s">
        <v>2206</v>
      </c>
      <c r="F91" s="113" t="s">
        <v>16</v>
      </c>
      <c r="G91" s="113" t="s">
        <v>320</v>
      </c>
      <c r="H91" s="120" t="s">
        <v>2901</v>
      </c>
      <c r="I91" s="120" t="s">
        <v>2909</v>
      </c>
      <c r="J91" s="116">
        <v>13370</v>
      </c>
      <c r="K91" s="117">
        <v>2016</v>
      </c>
      <c r="L91" s="118"/>
    </row>
    <row r="92" spans="1:12" ht="15.75" x14ac:dyDescent="0.25">
      <c r="A92" s="113">
        <v>85</v>
      </c>
      <c r="B92" s="140" t="s">
        <v>3563</v>
      </c>
      <c r="C92" s="114" t="s">
        <v>2471</v>
      </c>
      <c r="D92" s="115"/>
      <c r="E92" s="113" t="s">
        <v>2215</v>
      </c>
      <c r="F92" s="113" t="s">
        <v>16</v>
      </c>
      <c r="G92" s="113" t="s">
        <v>76</v>
      </c>
      <c r="H92" s="120" t="s">
        <v>2900</v>
      </c>
      <c r="I92" s="120" t="s">
        <v>2910</v>
      </c>
      <c r="J92" s="116">
        <v>38200</v>
      </c>
      <c r="K92" s="117">
        <v>2016</v>
      </c>
      <c r="L92" s="118"/>
    </row>
    <row r="93" spans="1:12" ht="15.75" x14ac:dyDescent="0.25">
      <c r="A93" s="113">
        <v>86</v>
      </c>
      <c r="B93" s="140" t="s">
        <v>3564</v>
      </c>
      <c r="C93" s="114" t="s">
        <v>2484</v>
      </c>
      <c r="D93" s="115"/>
      <c r="E93" s="113" t="s">
        <v>2222</v>
      </c>
      <c r="F93" s="113" t="s">
        <v>16</v>
      </c>
      <c r="G93" s="113" t="s">
        <v>2221</v>
      </c>
      <c r="H93" s="120" t="s">
        <v>2900</v>
      </c>
      <c r="I93" s="120" t="s">
        <v>2905</v>
      </c>
      <c r="J93" s="116">
        <v>38200</v>
      </c>
      <c r="K93" s="117">
        <v>2016</v>
      </c>
      <c r="L93" s="118"/>
    </row>
    <row r="94" spans="1:12" ht="15.75" x14ac:dyDescent="0.25">
      <c r="A94" s="113">
        <v>87</v>
      </c>
      <c r="B94" s="140" t="s">
        <v>514</v>
      </c>
      <c r="C94" s="114" t="s">
        <v>2503</v>
      </c>
      <c r="D94" s="115"/>
      <c r="E94" s="113" t="s">
        <v>2226</v>
      </c>
      <c r="F94" s="113" t="s">
        <v>16</v>
      </c>
      <c r="G94" s="113" t="s">
        <v>2225</v>
      </c>
      <c r="H94" s="120" t="s">
        <v>2900</v>
      </c>
      <c r="I94" s="120" t="s">
        <v>2911</v>
      </c>
      <c r="J94" s="116">
        <v>15280</v>
      </c>
      <c r="K94" s="117">
        <v>2016</v>
      </c>
      <c r="L94" s="118"/>
    </row>
    <row r="95" spans="1:12" ht="15.75" x14ac:dyDescent="0.25">
      <c r="A95" s="113">
        <v>88</v>
      </c>
      <c r="B95" s="140" t="s">
        <v>3548</v>
      </c>
      <c r="C95" s="121">
        <v>1955</v>
      </c>
      <c r="D95" s="115"/>
      <c r="E95" s="113" t="s">
        <v>2149</v>
      </c>
      <c r="F95" s="113" t="s">
        <v>16</v>
      </c>
      <c r="G95" s="113" t="s">
        <v>27</v>
      </c>
      <c r="H95" s="120" t="s">
        <v>2900</v>
      </c>
      <c r="I95" s="120" t="s">
        <v>2912</v>
      </c>
      <c r="J95" s="122">
        <v>86740</v>
      </c>
      <c r="K95" s="117">
        <v>2016</v>
      </c>
      <c r="L95" s="118"/>
    </row>
    <row r="96" spans="1:12" ht="15.75" x14ac:dyDescent="0.25">
      <c r="A96" s="113">
        <v>89</v>
      </c>
      <c r="B96" s="140" t="s">
        <v>3525</v>
      </c>
      <c r="C96" s="114"/>
      <c r="D96" s="115" t="s">
        <v>2512</v>
      </c>
      <c r="E96" s="113" t="s">
        <v>2000</v>
      </c>
      <c r="F96" s="113" t="s">
        <v>16</v>
      </c>
      <c r="G96" s="113" t="s">
        <v>76</v>
      </c>
      <c r="H96" s="120" t="s">
        <v>2900</v>
      </c>
      <c r="I96" s="120" t="s">
        <v>2908</v>
      </c>
      <c r="J96" s="116">
        <v>68760</v>
      </c>
      <c r="K96" s="117">
        <v>2016</v>
      </c>
      <c r="L96" s="118"/>
    </row>
    <row r="97" spans="1:12" ht="15.75" x14ac:dyDescent="0.25">
      <c r="A97" s="113">
        <v>90</v>
      </c>
      <c r="B97" s="140" t="s">
        <v>3539</v>
      </c>
      <c r="C97" s="114"/>
      <c r="D97" s="115" t="s">
        <v>2521</v>
      </c>
      <c r="E97" s="113" t="s">
        <v>2093</v>
      </c>
      <c r="F97" s="113" t="s">
        <v>51</v>
      </c>
      <c r="G97" s="113" t="s">
        <v>1118</v>
      </c>
      <c r="H97" s="120" t="s">
        <v>2900</v>
      </c>
      <c r="I97" s="120" t="s">
        <v>2913</v>
      </c>
      <c r="J97" s="116">
        <v>76400</v>
      </c>
      <c r="K97" s="117">
        <v>2016</v>
      </c>
      <c r="L97" s="118"/>
    </row>
    <row r="98" spans="1:12" ht="15.75" x14ac:dyDescent="0.25">
      <c r="A98" s="113">
        <v>91</v>
      </c>
      <c r="B98" s="140" t="s">
        <v>3565</v>
      </c>
      <c r="C98" s="114"/>
      <c r="D98" s="121">
        <v>1949</v>
      </c>
      <c r="E98" s="113" t="s">
        <v>2914</v>
      </c>
      <c r="F98" s="113" t="s">
        <v>16</v>
      </c>
      <c r="G98" s="113" t="s">
        <v>2915</v>
      </c>
      <c r="H98" s="120" t="s">
        <v>2900</v>
      </c>
      <c r="I98" s="120" t="s">
        <v>2916</v>
      </c>
      <c r="J98" s="117">
        <v>29520</v>
      </c>
      <c r="K98" s="117">
        <v>2016</v>
      </c>
      <c r="L98" s="118"/>
    </row>
    <row r="99" spans="1:12" ht="15.75" x14ac:dyDescent="0.25">
      <c r="A99" s="113">
        <v>92</v>
      </c>
      <c r="B99" s="140" t="s">
        <v>3566</v>
      </c>
      <c r="C99" s="114" t="s">
        <v>2470</v>
      </c>
      <c r="D99" s="115"/>
      <c r="E99" s="113" t="s">
        <v>2231</v>
      </c>
      <c r="F99" s="113" t="s">
        <v>16</v>
      </c>
      <c r="G99" s="113" t="s">
        <v>88</v>
      </c>
      <c r="H99" s="120" t="s">
        <v>2917</v>
      </c>
      <c r="I99" s="120" t="s">
        <v>2910</v>
      </c>
      <c r="J99" s="116">
        <v>38200</v>
      </c>
      <c r="K99" s="117">
        <v>2016</v>
      </c>
      <c r="L99" s="118"/>
    </row>
    <row r="100" spans="1:12" ht="15.75" x14ac:dyDescent="0.25">
      <c r="A100" s="113">
        <v>93</v>
      </c>
      <c r="B100" s="140" t="s">
        <v>3567</v>
      </c>
      <c r="C100" s="124"/>
      <c r="D100" s="125">
        <v>1981</v>
      </c>
      <c r="E100" s="123" t="s">
        <v>2918</v>
      </c>
      <c r="F100" s="123" t="s">
        <v>114</v>
      </c>
      <c r="G100" s="123" t="s">
        <v>2919</v>
      </c>
      <c r="H100" s="126" t="s">
        <v>2917</v>
      </c>
      <c r="I100" s="126" t="s">
        <v>2920</v>
      </c>
      <c r="J100" s="127">
        <v>46000</v>
      </c>
      <c r="K100" s="117">
        <v>2016</v>
      </c>
      <c r="L100" s="118"/>
    </row>
    <row r="101" spans="1:12" ht="15.75" x14ac:dyDescent="0.25">
      <c r="A101" s="113">
        <v>94</v>
      </c>
      <c r="B101" s="140" t="s">
        <v>3568</v>
      </c>
      <c r="C101" s="128"/>
      <c r="D101" s="121">
        <v>1965</v>
      </c>
      <c r="E101" s="113" t="s">
        <v>2237</v>
      </c>
      <c r="F101" s="113" t="s">
        <v>51</v>
      </c>
      <c r="G101" s="113" t="s">
        <v>2236</v>
      </c>
      <c r="H101" s="120" t="s">
        <v>2911</v>
      </c>
      <c r="I101" s="120" t="s">
        <v>2920</v>
      </c>
      <c r="J101" s="122">
        <v>155730</v>
      </c>
      <c r="K101" s="117">
        <v>2016</v>
      </c>
      <c r="L101" s="118"/>
    </row>
    <row r="102" spans="1:12" ht="15.75" x14ac:dyDescent="0.25">
      <c r="A102" s="113">
        <v>95</v>
      </c>
      <c r="B102" s="140" t="s">
        <v>511</v>
      </c>
      <c r="C102" s="128"/>
      <c r="D102" s="121">
        <v>1964</v>
      </c>
      <c r="E102" s="113" t="s">
        <v>2046</v>
      </c>
      <c r="F102" s="113" t="s">
        <v>51</v>
      </c>
      <c r="G102" s="113" t="s">
        <v>27</v>
      </c>
      <c r="H102" s="120" t="s">
        <v>2911</v>
      </c>
      <c r="I102" s="120" t="s">
        <v>2916</v>
      </c>
      <c r="J102" s="122">
        <v>79100</v>
      </c>
      <c r="K102" s="117">
        <v>2016</v>
      </c>
      <c r="L102" s="118"/>
    </row>
    <row r="103" spans="1:12" ht="15.75" x14ac:dyDescent="0.25">
      <c r="A103" s="113">
        <v>96</v>
      </c>
      <c r="B103" s="140" t="s">
        <v>511</v>
      </c>
      <c r="C103" s="114"/>
      <c r="D103" s="121">
        <v>1948</v>
      </c>
      <c r="E103" s="113" t="s">
        <v>2921</v>
      </c>
      <c r="F103" s="113" t="s">
        <v>16</v>
      </c>
      <c r="G103" s="113" t="s">
        <v>76</v>
      </c>
      <c r="H103" s="120" t="s">
        <v>2911</v>
      </c>
      <c r="I103" s="120" t="s">
        <v>2916</v>
      </c>
      <c r="J103" s="117">
        <v>103320</v>
      </c>
      <c r="K103" s="117">
        <v>2016</v>
      </c>
      <c r="L103" s="118"/>
    </row>
    <row r="104" spans="1:12" ht="15.75" x14ac:dyDescent="0.25">
      <c r="A104" s="113">
        <v>97</v>
      </c>
      <c r="B104" s="140" t="s">
        <v>3569</v>
      </c>
      <c r="C104" s="124"/>
      <c r="D104" s="125">
        <v>1962</v>
      </c>
      <c r="E104" s="123" t="s">
        <v>2922</v>
      </c>
      <c r="F104" s="123" t="s">
        <v>16</v>
      </c>
      <c r="G104" s="123" t="s">
        <v>153</v>
      </c>
      <c r="H104" s="126" t="s">
        <v>2907</v>
      </c>
      <c r="I104" s="126" t="s">
        <v>2920</v>
      </c>
      <c r="J104" s="127">
        <v>46000</v>
      </c>
      <c r="K104" s="117">
        <v>2016</v>
      </c>
      <c r="L104" s="118"/>
    </row>
    <row r="105" spans="1:12" ht="15.75" x14ac:dyDescent="0.25">
      <c r="A105" s="113">
        <v>98</v>
      </c>
      <c r="B105" s="140" t="s">
        <v>1052</v>
      </c>
      <c r="C105" s="121">
        <v>1941</v>
      </c>
      <c r="D105" s="115"/>
      <c r="E105" s="113" t="s">
        <v>2923</v>
      </c>
      <c r="F105" s="113" t="s">
        <v>16</v>
      </c>
      <c r="G105" s="113" t="s">
        <v>67</v>
      </c>
      <c r="H105" s="120" t="s">
        <v>2905</v>
      </c>
      <c r="I105" s="120" t="s">
        <v>2920</v>
      </c>
      <c r="J105" s="117">
        <v>20295</v>
      </c>
      <c r="K105" s="117">
        <v>2016</v>
      </c>
      <c r="L105" s="118"/>
    </row>
    <row r="106" spans="1:12" ht="15.75" x14ac:dyDescent="0.25">
      <c r="A106" s="113">
        <v>99</v>
      </c>
      <c r="B106" s="140" t="s">
        <v>3570</v>
      </c>
      <c r="C106" s="114"/>
      <c r="D106" s="121">
        <v>1982</v>
      </c>
      <c r="E106" s="113" t="s">
        <v>2924</v>
      </c>
      <c r="F106" s="113" t="s">
        <v>16</v>
      </c>
      <c r="G106" s="113" t="s">
        <v>88</v>
      </c>
      <c r="H106" s="120" t="s">
        <v>2905</v>
      </c>
      <c r="I106" s="120" t="s">
        <v>2920</v>
      </c>
      <c r="J106" s="117">
        <v>81180</v>
      </c>
      <c r="K106" s="117">
        <v>2016</v>
      </c>
      <c r="L106" s="118"/>
    </row>
    <row r="107" spans="1:12" ht="15.75" x14ac:dyDescent="0.25">
      <c r="A107" s="113">
        <v>100</v>
      </c>
      <c r="B107" s="140" t="s">
        <v>514</v>
      </c>
      <c r="C107" s="121">
        <v>1949</v>
      </c>
      <c r="D107" s="115"/>
      <c r="E107" s="113" t="s">
        <v>2226</v>
      </c>
      <c r="F107" s="113" t="s">
        <v>16</v>
      </c>
      <c r="G107" s="113" t="s">
        <v>2225</v>
      </c>
      <c r="H107" s="120" t="s">
        <v>2910</v>
      </c>
      <c r="I107" s="120" t="s">
        <v>2925</v>
      </c>
      <c r="J107" s="122">
        <v>91120</v>
      </c>
      <c r="K107" s="117">
        <v>2016</v>
      </c>
      <c r="L107" s="118"/>
    </row>
    <row r="108" spans="1:12" ht="15.75" x14ac:dyDescent="0.25">
      <c r="A108" s="113">
        <v>101</v>
      </c>
      <c r="B108" s="140" t="s">
        <v>3571</v>
      </c>
      <c r="C108" s="128"/>
      <c r="D108" s="121">
        <v>1956</v>
      </c>
      <c r="E108" s="113" t="s">
        <v>2244</v>
      </c>
      <c r="F108" s="113" t="s">
        <v>16</v>
      </c>
      <c r="G108" s="113" t="s">
        <v>2243</v>
      </c>
      <c r="H108" s="120" t="s">
        <v>2910</v>
      </c>
      <c r="I108" s="120" t="s">
        <v>2926</v>
      </c>
      <c r="J108" s="122">
        <v>271120</v>
      </c>
      <c r="K108" s="117">
        <v>2016</v>
      </c>
      <c r="L108" s="118"/>
    </row>
    <row r="109" spans="1:12" ht="15.75" x14ac:dyDescent="0.25">
      <c r="A109" s="113">
        <v>102</v>
      </c>
      <c r="B109" s="140" t="s">
        <v>470</v>
      </c>
      <c r="C109" s="114"/>
      <c r="D109" s="121">
        <v>1977</v>
      </c>
      <c r="E109" s="113" t="s">
        <v>2927</v>
      </c>
      <c r="F109" s="113" t="s">
        <v>16</v>
      </c>
      <c r="G109" s="113" t="s">
        <v>2928</v>
      </c>
      <c r="H109" s="120" t="s">
        <v>2910</v>
      </c>
      <c r="I109" s="120" t="s">
        <v>2925</v>
      </c>
      <c r="J109" s="117">
        <v>30000</v>
      </c>
      <c r="K109" s="117">
        <v>2016</v>
      </c>
      <c r="L109" s="118"/>
    </row>
    <row r="110" spans="1:12" ht="15.75" x14ac:dyDescent="0.25">
      <c r="A110" s="113">
        <v>103</v>
      </c>
      <c r="B110" s="140" t="s">
        <v>3572</v>
      </c>
      <c r="C110" s="128"/>
      <c r="D110" s="121">
        <v>1969</v>
      </c>
      <c r="E110" s="113" t="s">
        <v>2248</v>
      </c>
      <c r="F110" s="113" t="s">
        <v>16</v>
      </c>
      <c r="G110" s="113" t="s">
        <v>1622</v>
      </c>
      <c r="H110" s="120" t="s">
        <v>2909</v>
      </c>
      <c r="I110" s="120" t="s">
        <v>2929</v>
      </c>
      <c r="J110" s="122">
        <v>60280</v>
      </c>
      <c r="K110" s="117">
        <v>2016</v>
      </c>
      <c r="L110" s="118"/>
    </row>
    <row r="111" spans="1:12" ht="15.75" x14ac:dyDescent="0.25">
      <c r="A111" s="113">
        <v>104</v>
      </c>
      <c r="B111" s="140" t="s">
        <v>3573</v>
      </c>
      <c r="C111" s="114"/>
      <c r="D111" s="121">
        <v>1951</v>
      </c>
      <c r="E111" s="113" t="s">
        <v>2930</v>
      </c>
      <c r="F111" s="113" t="s">
        <v>16</v>
      </c>
      <c r="G111" s="113" t="s">
        <v>244</v>
      </c>
      <c r="H111" s="120" t="s">
        <v>2909</v>
      </c>
      <c r="I111" s="120" t="s">
        <v>2925</v>
      </c>
      <c r="J111" s="117">
        <v>27000</v>
      </c>
      <c r="K111" s="117">
        <v>2016</v>
      </c>
      <c r="L111" s="118"/>
    </row>
    <row r="112" spans="1:12" ht="15.75" x14ac:dyDescent="0.25">
      <c r="A112" s="113">
        <v>105</v>
      </c>
      <c r="B112" s="140" t="s">
        <v>3574</v>
      </c>
      <c r="C112" s="114"/>
      <c r="D112" s="121">
        <v>1957</v>
      </c>
      <c r="E112" s="113" t="s">
        <v>2931</v>
      </c>
      <c r="F112" s="113" t="s">
        <v>16</v>
      </c>
      <c r="G112" s="113" t="s">
        <v>292</v>
      </c>
      <c r="H112" s="120" t="s">
        <v>2909</v>
      </c>
      <c r="I112" s="120" t="s">
        <v>2920</v>
      </c>
      <c r="J112" s="117">
        <v>21000</v>
      </c>
      <c r="K112" s="117">
        <v>2016</v>
      </c>
      <c r="L112" s="118"/>
    </row>
    <row r="113" spans="1:12" ht="15.75" x14ac:dyDescent="0.25">
      <c r="A113" s="113">
        <v>106</v>
      </c>
      <c r="B113" s="140" t="s">
        <v>3575</v>
      </c>
      <c r="C113" s="114"/>
      <c r="D113" s="121">
        <v>1947</v>
      </c>
      <c r="E113" s="113" t="s">
        <v>2932</v>
      </c>
      <c r="F113" s="113" t="s">
        <v>16</v>
      </c>
      <c r="G113" s="113" t="s">
        <v>1182</v>
      </c>
      <c r="H113" s="120" t="s">
        <v>2933</v>
      </c>
      <c r="I113" s="120" t="s">
        <v>2920</v>
      </c>
      <c r="J113" s="117">
        <v>18000</v>
      </c>
      <c r="K113" s="117">
        <v>2016</v>
      </c>
      <c r="L113" s="118"/>
    </row>
    <row r="114" spans="1:12" ht="15.75" x14ac:dyDescent="0.25">
      <c r="A114" s="113">
        <v>107</v>
      </c>
      <c r="B114" s="140" t="s">
        <v>3576</v>
      </c>
      <c r="C114" s="114"/>
      <c r="D114" s="121">
        <v>1948</v>
      </c>
      <c r="E114" s="113" t="s">
        <v>2934</v>
      </c>
      <c r="F114" s="113" t="s">
        <v>16</v>
      </c>
      <c r="G114" s="113" t="s">
        <v>21</v>
      </c>
      <c r="H114" s="120" t="s">
        <v>2933</v>
      </c>
      <c r="I114" s="120" t="s">
        <v>2935</v>
      </c>
      <c r="J114" s="117">
        <v>12000</v>
      </c>
      <c r="K114" s="117">
        <v>2016</v>
      </c>
      <c r="L114" s="118"/>
    </row>
    <row r="115" spans="1:12" ht="15.75" x14ac:dyDescent="0.25">
      <c r="A115" s="113">
        <v>108</v>
      </c>
      <c r="B115" s="140" t="s">
        <v>3577</v>
      </c>
      <c r="C115" s="124"/>
      <c r="D115" s="125">
        <v>1992</v>
      </c>
      <c r="E115" s="123" t="s">
        <v>2936</v>
      </c>
      <c r="F115" s="123" t="s">
        <v>16</v>
      </c>
      <c r="G115" s="123" t="s">
        <v>2937</v>
      </c>
      <c r="H115" s="126" t="s">
        <v>2933</v>
      </c>
      <c r="I115" s="126" t="s">
        <v>2920</v>
      </c>
      <c r="J115" s="127">
        <v>9200</v>
      </c>
      <c r="K115" s="117">
        <v>2016</v>
      </c>
      <c r="L115" s="118"/>
    </row>
    <row r="116" spans="1:12" ht="15.75" x14ac:dyDescent="0.25">
      <c r="A116" s="113">
        <v>109</v>
      </c>
      <c r="B116" s="140" t="s">
        <v>3578</v>
      </c>
      <c r="C116" s="121">
        <v>1964</v>
      </c>
      <c r="D116" s="115"/>
      <c r="E116" s="113" t="s">
        <v>2938</v>
      </c>
      <c r="F116" s="113" t="s">
        <v>16</v>
      </c>
      <c r="G116" s="113" t="s">
        <v>1011</v>
      </c>
      <c r="H116" s="120" t="s">
        <v>2908</v>
      </c>
      <c r="I116" s="120" t="s">
        <v>2925</v>
      </c>
      <c r="J116" s="117">
        <v>21000</v>
      </c>
      <c r="K116" s="117">
        <v>2016</v>
      </c>
      <c r="L116" s="118"/>
    </row>
    <row r="117" spans="1:12" ht="15.75" x14ac:dyDescent="0.25">
      <c r="A117" s="113">
        <v>110</v>
      </c>
      <c r="B117" s="140" t="s">
        <v>3579</v>
      </c>
      <c r="C117" s="121">
        <v>2004</v>
      </c>
      <c r="D117" s="115"/>
      <c r="E117" s="113" t="s">
        <v>2939</v>
      </c>
      <c r="F117" s="113" t="s">
        <v>16</v>
      </c>
      <c r="G117" s="113" t="s">
        <v>2940</v>
      </c>
      <c r="H117" s="120" t="s">
        <v>2908</v>
      </c>
      <c r="I117" s="120" t="s">
        <v>2920</v>
      </c>
      <c r="J117" s="117">
        <v>12000</v>
      </c>
      <c r="K117" s="117">
        <v>2016</v>
      </c>
      <c r="L117" s="118"/>
    </row>
    <row r="118" spans="1:12" ht="15.75" x14ac:dyDescent="0.25">
      <c r="A118" s="113">
        <v>111</v>
      </c>
      <c r="B118" s="140" t="s">
        <v>3580</v>
      </c>
      <c r="C118" s="114"/>
      <c r="D118" s="121">
        <v>1982</v>
      </c>
      <c r="E118" s="113" t="s">
        <v>2941</v>
      </c>
      <c r="F118" s="113" t="s">
        <v>16</v>
      </c>
      <c r="G118" s="113" t="s">
        <v>2942</v>
      </c>
      <c r="H118" s="120" t="s">
        <v>2913</v>
      </c>
      <c r="I118" s="120" t="s">
        <v>2920</v>
      </c>
      <c r="J118" s="117">
        <v>2250</v>
      </c>
      <c r="K118" s="117">
        <v>2016</v>
      </c>
      <c r="L118" s="118"/>
    </row>
    <row r="119" spans="1:12" ht="15.75" x14ac:dyDescent="0.25">
      <c r="A119" s="113">
        <v>112</v>
      </c>
      <c r="B119" s="140" t="s">
        <v>3581</v>
      </c>
      <c r="C119" s="114"/>
      <c r="D119" s="121">
        <v>1957</v>
      </c>
      <c r="E119" s="113" t="s">
        <v>2943</v>
      </c>
      <c r="F119" s="113" t="s">
        <v>16</v>
      </c>
      <c r="G119" s="113" t="s">
        <v>2944</v>
      </c>
      <c r="H119" s="120" t="s">
        <v>2913</v>
      </c>
      <c r="I119" s="120" t="s">
        <v>2916</v>
      </c>
      <c r="J119" s="117">
        <v>15000</v>
      </c>
      <c r="K119" s="117">
        <v>2016</v>
      </c>
      <c r="L119" s="118"/>
    </row>
    <row r="120" spans="1:12" ht="15.75" x14ac:dyDescent="0.25">
      <c r="A120" s="113">
        <v>113</v>
      </c>
      <c r="B120" s="140" t="s">
        <v>3582</v>
      </c>
      <c r="C120" s="114"/>
      <c r="D120" s="121">
        <v>2006</v>
      </c>
      <c r="E120" s="113" t="s">
        <v>2945</v>
      </c>
      <c r="F120" s="113" t="s">
        <v>16</v>
      </c>
      <c r="G120" s="113" t="s">
        <v>2946</v>
      </c>
      <c r="H120" s="120" t="s">
        <v>2913</v>
      </c>
      <c r="I120" s="120" t="s">
        <v>2920</v>
      </c>
      <c r="J120" s="117">
        <v>9000</v>
      </c>
      <c r="K120" s="117">
        <v>2016</v>
      </c>
      <c r="L120" s="118"/>
    </row>
    <row r="121" spans="1:12" ht="15.75" x14ac:dyDescent="0.25">
      <c r="A121" s="113">
        <v>114</v>
      </c>
      <c r="B121" s="140" t="s">
        <v>3583</v>
      </c>
      <c r="C121" s="124"/>
      <c r="D121" s="125">
        <v>1922</v>
      </c>
      <c r="E121" s="123" t="s">
        <v>2947</v>
      </c>
      <c r="F121" s="123" t="s">
        <v>16</v>
      </c>
      <c r="G121" s="123" t="s">
        <v>41</v>
      </c>
      <c r="H121" s="126" t="s">
        <v>2913</v>
      </c>
      <c r="I121" s="126" t="s">
        <v>2925</v>
      </c>
      <c r="J121" s="127">
        <v>9200</v>
      </c>
      <c r="K121" s="117">
        <v>2016</v>
      </c>
      <c r="L121" s="118"/>
    </row>
    <row r="122" spans="1:12" ht="15.75" x14ac:dyDescent="0.25">
      <c r="A122" s="113">
        <v>115</v>
      </c>
      <c r="B122" s="140" t="s">
        <v>3584</v>
      </c>
      <c r="C122" s="121">
        <v>1940</v>
      </c>
      <c r="D122" s="115"/>
      <c r="E122" s="113" t="s">
        <v>2948</v>
      </c>
      <c r="F122" s="113" t="s">
        <v>16</v>
      </c>
      <c r="G122" s="113" t="s">
        <v>752</v>
      </c>
      <c r="H122" s="120" t="s">
        <v>2949</v>
      </c>
      <c r="I122" s="120" t="s">
        <v>2912</v>
      </c>
      <c r="J122" s="117">
        <v>18000</v>
      </c>
      <c r="K122" s="117">
        <v>2016</v>
      </c>
      <c r="L122" s="118"/>
    </row>
    <row r="123" spans="1:12" ht="15.75" x14ac:dyDescent="0.25">
      <c r="A123" s="113">
        <v>116</v>
      </c>
      <c r="B123" s="140" t="s">
        <v>3585</v>
      </c>
      <c r="C123" s="121">
        <v>1968</v>
      </c>
      <c r="D123" s="115"/>
      <c r="E123" s="113" t="s">
        <v>2950</v>
      </c>
      <c r="F123" s="113" t="s">
        <v>16</v>
      </c>
      <c r="G123" s="113" t="s">
        <v>991</v>
      </c>
      <c r="H123" s="120" t="s">
        <v>2949</v>
      </c>
      <c r="I123" s="120" t="s">
        <v>2951</v>
      </c>
      <c r="J123" s="117">
        <v>27000</v>
      </c>
      <c r="K123" s="117">
        <v>2016</v>
      </c>
      <c r="L123" s="118"/>
    </row>
    <row r="124" spans="1:12" ht="15.75" x14ac:dyDescent="0.25">
      <c r="A124" s="113">
        <v>117</v>
      </c>
      <c r="B124" s="140" t="s">
        <v>3586</v>
      </c>
      <c r="C124" s="114"/>
      <c r="D124" s="121">
        <v>1999</v>
      </c>
      <c r="E124" s="113" t="s">
        <v>2952</v>
      </c>
      <c r="F124" s="113" t="s">
        <v>16</v>
      </c>
      <c r="G124" s="113" t="s">
        <v>2953</v>
      </c>
      <c r="H124" s="120" t="s">
        <v>2949</v>
      </c>
      <c r="I124" s="120" t="s">
        <v>2920</v>
      </c>
      <c r="J124" s="117">
        <v>9000</v>
      </c>
      <c r="K124" s="117">
        <v>2016</v>
      </c>
      <c r="L124" s="118"/>
    </row>
    <row r="125" spans="1:12" ht="15.75" x14ac:dyDescent="0.25">
      <c r="A125" s="113">
        <v>118</v>
      </c>
      <c r="B125" s="140" t="s">
        <v>3587</v>
      </c>
      <c r="C125" s="114"/>
      <c r="D125" s="121">
        <v>2003</v>
      </c>
      <c r="E125" s="113" t="s">
        <v>2954</v>
      </c>
      <c r="F125" s="113" t="s">
        <v>16</v>
      </c>
      <c r="G125" s="113" t="s">
        <v>2955</v>
      </c>
      <c r="H125" s="120" t="s">
        <v>2949</v>
      </c>
      <c r="I125" s="120" t="s">
        <v>2916</v>
      </c>
      <c r="J125" s="117">
        <v>12000</v>
      </c>
      <c r="K125" s="117">
        <v>2016</v>
      </c>
      <c r="L125" s="118"/>
    </row>
    <row r="126" spans="1:12" ht="15.75" x14ac:dyDescent="0.25">
      <c r="A126" s="113">
        <v>119</v>
      </c>
      <c r="B126" s="140" t="s">
        <v>3588</v>
      </c>
      <c r="C126" s="125">
        <v>1960</v>
      </c>
      <c r="D126" s="129"/>
      <c r="E126" s="123" t="s">
        <v>2956</v>
      </c>
      <c r="F126" s="123" t="s">
        <v>16</v>
      </c>
      <c r="G126" s="123" t="s">
        <v>2957</v>
      </c>
      <c r="H126" s="126" t="s">
        <v>2949</v>
      </c>
      <c r="I126" s="126" t="s">
        <v>2951</v>
      </c>
      <c r="J126" s="127">
        <v>18400</v>
      </c>
      <c r="K126" s="117">
        <v>2016</v>
      </c>
      <c r="L126" s="118"/>
    </row>
    <row r="127" spans="1:12" ht="15.75" x14ac:dyDescent="0.25">
      <c r="A127" s="113">
        <v>120</v>
      </c>
      <c r="B127" s="140" t="s">
        <v>3589</v>
      </c>
      <c r="C127" s="121">
        <v>1965</v>
      </c>
      <c r="D127" s="115"/>
      <c r="E127" s="113" t="s">
        <v>2958</v>
      </c>
      <c r="F127" s="113" t="s">
        <v>16</v>
      </c>
      <c r="G127" s="113" t="s">
        <v>2959</v>
      </c>
      <c r="H127" s="120" t="s">
        <v>2935</v>
      </c>
      <c r="I127" s="120" t="s">
        <v>2925</v>
      </c>
      <c r="J127" s="117">
        <v>12000</v>
      </c>
      <c r="K127" s="117">
        <v>2016</v>
      </c>
      <c r="L127" s="118"/>
    </row>
    <row r="128" spans="1:12" ht="15.75" x14ac:dyDescent="0.25">
      <c r="A128" s="113">
        <v>121</v>
      </c>
      <c r="B128" s="140" t="s">
        <v>3590</v>
      </c>
      <c r="C128" s="121">
        <v>1963</v>
      </c>
      <c r="D128" s="115"/>
      <c r="E128" s="113" t="s">
        <v>2960</v>
      </c>
      <c r="F128" s="113" t="s">
        <v>16</v>
      </c>
      <c r="G128" s="113" t="s">
        <v>292</v>
      </c>
      <c r="H128" s="120" t="s">
        <v>2935</v>
      </c>
      <c r="I128" s="120" t="s">
        <v>2925</v>
      </c>
      <c r="J128" s="117">
        <v>12000</v>
      </c>
      <c r="K128" s="117">
        <v>2016</v>
      </c>
      <c r="L128" s="118"/>
    </row>
    <row r="129" spans="1:12" ht="15.75" x14ac:dyDescent="0.25">
      <c r="A129" s="113">
        <v>122</v>
      </c>
      <c r="B129" s="140" t="s">
        <v>3591</v>
      </c>
      <c r="C129" s="121">
        <v>1949</v>
      </c>
      <c r="D129" s="115"/>
      <c r="E129" s="113" t="s">
        <v>2252</v>
      </c>
      <c r="F129" s="113" t="s">
        <v>16</v>
      </c>
      <c r="G129" s="113" t="s">
        <v>989</v>
      </c>
      <c r="H129" s="120" t="s">
        <v>2920</v>
      </c>
      <c r="I129" s="120" t="s">
        <v>2961</v>
      </c>
      <c r="J129" s="122">
        <v>213820</v>
      </c>
      <c r="K129" s="117">
        <v>2016</v>
      </c>
      <c r="L129" s="118"/>
    </row>
    <row r="130" spans="1:12" ht="15.75" x14ac:dyDescent="0.25">
      <c r="A130" s="113">
        <v>123</v>
      </c>
      <c r="B130" s="140" t="s">
        <v>3592</v>
      </c>
      <c r="C130" s="128"/>
      <c r="D130" s="121">
        <v>1970</v>
      </c>
      <c r="E130" s="113" t="s">
        <v>2256</v>
      </c>
      <c r="F130" s="113" t="s">
        <v>16</v>
      </c>
      <c r="G130" s="113" t="s">
        <v>989</v>
      </c>
      <c r="H130" s="120" t="s">
        <v>2920</v>
      </c>
      <c r="I130" s="120" t="s">
        <v>2962</v>
      </c>
      <c r="J130" s="122">
        <v>127640</v>
      </c>
      <c r="K130" s="117">
        <v>2016</v>
      </c>
      <c r="L130" s="118"/>
    </row>
    <row r="131" spans="1:12" ht="15.75" x14ac:dyDescent="0.25">
      <c r="A131" s="113">
        <v>124</v>
      </c>
      <c r="B131" s="140" t="s">
        <v>3593</v>
      </c>
      <c r="C131" s="121">
        <v>1992</v>
      </c>
      <c r="D131" s="115"/>
      <c r="E131" s="113" t="s">
        <v>2963</v>
      </c>
      <c r="F131" s="113" t="s">
        <v>9</v>
      </c>
      <c r="G131" s="113" t="s">
        <v>2964</v>
      </c>
      <c r="H131" s="120" t="s">
        <v>2920</v>
      </c>
      <c r="I131" s="120" t="s">
        <v>2951</v>
      </c>
      <c r="J131" s="117">
        <v>24000</v>
      </c>
      <c r="K131" s="117">
        <v>2016</v>
      </c>
      <c r="L131" s="118"/>
    </row>
    <row r="132" spans="1:12" ht="15.75" x14ac:dyDescent="0.25">
      <c r="A132" s="113">
        <v>125</v>
      </c>
      <c r="B132" s="140" t="s">
        <v>3594</v>
      </c>
      <c r="C132" s="114"/>
      <c r="D132" s="121">
        <v>1977</v>
      </c>
      <c r="E132" s="113" t="s">
        <v>2965</v>
      </c>
      <c r="F132" s="113" t="s">
        <v>16</v>
      </c>
      <c r="G132" s="113" t="s">
        <v>2966</v>
      </c>
      <c r="H132" s="120" t="s">
        <v>2920</v>
      </c>
      <c r="I132" s="120" t="s">
        <v>2961</v>
      </c>
      <c r="J132" s="117">
        <v>48000</v>
      </c>
      <c r="K132" s="117">
        <v>2016</v>
      </c>
      <c r="L132" s="118"/>
    </row>
    <row r="133" spans="1:12" ht="15.75" x14ac:dyDescent="0.25">
      <c r="A133" s="113">
        <v>126</v>
      </c>
      <c r="B133" s="140" t="s">
        <v>3595</v>
      </c>
      <c r="C133" s="121">
        <v>1951</v>
      </c>
      <c r="D133" s="115"/>
      <c r="E133" s="113" t="s">
        <v>2261</v>
      </c>
      <c r="F133" s="113" t="s">
        <v>51</v>
      </c>
      <c r="G133" s="113" t="s">
        <v>27</v>
      </c>
      <c r="H133" s="120" t="s">
        <v>2916</v>
      </c>
      <c r="I133" s="120" t="s">
        <v>2926</v>
      </c>
      <c r="J133" s="122">
        <v>136400</v>
      </c>
      <c r="K133" s="117">
        <v>2016</v>
      </c>
      <c r="L133" s="118"/>
    </row>
    <row r="134" spans="1:12" ht="15.75" x14ac:dyDescent="0.25">
      <c r="A134" s="113">
        <v>127</v>
      </c>
      <c r="B134" s="140" t="s">
        <v>3596</v>
      </c>
      <c r="C134" s="121">
        <v>1999</v>
      </c>
      <c r="D134" s="115"/>
      <c r="E134" s="113" t="s">
        <v>2967</v>
      </c>
      <c r="F134" s="113" t="s">
        <v>16</v>
      </c>
      <c r="G134" s="113" t="s">
        <v>2944</v>
      </c>
      <c r="H134" s="120" t="s">
        <v>2916</v>
      </c>
      <c r="I134" s="120" t="s">
        <v>2951</v>
      </c>
      <c r="J134" s="117">
        <v>4500</v>
      </c>
      <c r="K134" s="117">
        <v>2016</v>
      </c>
      <c r="L134" s="118"/>
    </row>
    <row r="135" spans="1:12" ht="15.75" x14ac:dyDescent="0.25">
      <c r="A135" s="113">
        <v>128</v>
      </c>
      <c r="B135" s="140" t="s">
        <v>3597</v>
      </c>
      <c r="C135" s="121">
        <v>1990</v>
      </c>
      <c r="D135" s="115"/>
      <c r="E135" s="113" t="s">
        <v>2968</v>
      </c>
      <c r="F135" s="113" t="s">
        <v>16</v>
      </c>
      <c r="G135" s="113" t="s">
        <v>2969</v>
      </c>
      <c r="H135" s="120" t="s">
        <v>2916</v>
      </c>
      <c r="I135" s="120" t="s">
        <v>2970</v>
      </c>
      <c r="J135" s="117">
        <v>12000</v>
      </c>
      <c r="K135" s="117">
        <v>2016</v>
      </c>
      <c r="L135" s="118"/>
    </row>
    <row r="136" spans="1:12" ht="15.75" x14ac:dyDescent="0.25">
      <c r="A136" s="113">
        <v>129</v>
      </c>
      <c r="B136" s="140" t="s">
        <v>3598</v>
      </c>
      <c r="C136" s="121">
        <v>1972</v>
      </c>
      <c r="D136" s="115"/>
      <c r="E136" s="113" t="s">
        <v>2971</v>
      </c>
      <c r="F136" s="113" t="s">
        <v>16</v>
      </c>
      <c r="G136" s="113" t="s">
        <v>177</v>
      </c>
      <c r="H136" s="120" t="s">
        <v>2916</v>
      </c>
      <c r="I136" s="120" t="s">
        <v>2925</v>
      </c>
      <c r="J136" s="117">
        <v>6000</v>
      </c>
      <c r="K136" s="117">
        <v>2016</v>
      </c>
      <c r="L136" s="118"/>
    </row>
    <row r="137" spans="1:12" ht="15.75" x14ac:dyDescent="0.25">
      <c r="A137" s="113">
        <v>130</v>
      </c>
      <c r="B137" s="140" t="s">
        <v>3599</v>
      </c>
      <c r="C137" s="114"/>
      <c r="D137" s="121">
        <v>1943</v>
      </c>
      <c r="E137" s="113" t="s">
        <v>2972</v>
      </c>
      <c r="F137" s="113" t="s">
        <v>16</v>
      </c>
      <c r="G137" s="113" t="s">
        <v>1088</v>
      </c>
      <c r="H137" s="120" t="s">
        <v>2916</v>
      </c>
      <c r="I137" s="120" t="s">
        <v>2962</v>
      </c>
      <c r="J137" s="117">
        <v>8250</v>
      </c>
      <c r="K137" s="117">
        <v>2016</v>
      </c>
      <c r="L137" s="118"/>
    </row>
    <row r="138" spans="1:12" ht="15.75" x14ac:dyDescent="0.25">
      <c r="A138" s="113">
        <v>131</v>
      </c>
      <c r="B138" s="140" t="s">
        <v>3600</v>
      </c>
      <c r="C138" s="114"/>
      <c r="D138" s="121">
        <v>1965</v>
      </c>
      <c r="E138" s="113" t="s">
        <v>2973</v>
      </c>
      <c r="F138" s="113" t="s">
        <v>16</v>
      </c>
      <c r="G138" s="113" t="s">
        <v>292</v>
      </c>
      <c r="H138" s="120" t="s">
        <v>2916</v>
      </c>
      <c r="I138" s="120" t="s">
        <v>2912</v>
      </c>
      <c r="J138" s="117">
        <v>9000</v>
      </c>
      <c r="K138" s="117">
        <v>2016</v>
      </c>
      <c r="L138" s="118"/>
    </row>
    <row r="139" spans="1:12" ht="15.75" x14ac:dyDescent="0.25">
      <c r="A139" s="113">
        <v>132</v>
      </c>
      <c r="B139" s="140" t="s">
        <v>3601</v>
      </c>
      <c r="C139" s="128"/>
      <c r="D139" s="121">
        <v>1954</v>
      </c>
      <c r="E139" s="113" t="s">
        <v>2264</v>
      </c>
      <c r="F139" s="113" t="s">
        <v>16</v>
      </c>
      <c r="G139" s="113" t="s">
        <v>1011</v>
      </c>
      <c r="H139" s="120" t="s">
        <v>2925</v>
      </c>
      <c r="I139" s="120" t="s">
        <v>2974</v>
      </c>
      <c r="J139" s="122">
        <v>83480</v>
      </c>
      <c r="K139" s="117">
        <v>2016</v>
      </c>
      <c r="L139" s="118"/>
    </row>
    <row r="140" spans="1:12" ht="15.75" x14ac:dyDescent="0.25">
      <c r="A140" s="113">
        <v>133</v>
      </c>
      <c r="B140" s="140" t="s">
        <v>3602</v>
      </c>
      <c r="C140" s="114"/>
      <c r="D140" s="121">
        <v>1946</v>
      </c>
      <c r="E140" s="113" t="s">
        <v>2975</v>
      </c>
      <c r="F140" s="113" t="s">
        <v>16</v>
      </c>
      <c r="G140" s="113" t="s">
        <v>244</v>
      </c>
      <c r="H140" s="120" t="s">
        <v>2925</v>
      </c>
      <c r="I140" s="120" t="s">
        <v>2951</v>
      </c>
      <c r="J140" s="117">
        <v>18000</v>
      </c>
      <c r="K140" s="117">
        <v>2016</v>
      </c>
      <c r="L140" s="118"/>
    </row>
    <row r="141" spans="1:12" ht="15.75" x14ac:dyDescent="0.25">
      <c r="A141" s="113">
        <v>134</v>
      </c>
      <c r="B141" s="140" t="s">
        <v>3603</v>
      </c>
      <c r="C141" s="114"/>
      <c r="D141" s="121">
        <v>1971</v>
      </c>
      <c r="E141" s="113" t="s">
        <v>2976</v>
      </c>
      <c r="F141" s="113" t="s">
        <v>16</v>
      </c>
      <c r="G141" s="113" t="s">
        <v>989</v>
      </c>
      <c r="H141" s="120" t="s">
        <v>2925</v>
      </c>
      <c r="I141" s="120" t="s">
        <v>2929</v>
      </c>
      <c r="J141" s="117">
        <v>9000</v>
      </c>
      <c r="K141" s="117">
        <v>2016</v>
      </c>
      <c r="L141" s="118"/>
    </row>
    <row r="142" spans="1:12" ht="15.75" x14ac:dyDescent="0.25">
      <c r="A142" s="113">
        <v>135</v>
      </c>
      <c r="B142" s="140" t="s">
        <v>3604</v>
      </c>
      <c r="C142" s="124"/>
      <c r="D142" s="125">
        <v>1979</v>
      </c>
      <c r="E142" s="123" t="s">
        <v>2977</v>
      </c>
      <c r="F142" s="123" t="s">
        <v>16</v>
      </c>
      <c r="G142" s="123" t="s">
        <v>984</v>
      </c>
      <c r="H142" s="126" t="s">
        <v>2925</v>
      </c>
      <c r="I142" s="126" t="s">
        <v>2974</v>
      </c>
      <c r="J142" s="127">
        <v>18400</v>
      </c>
      <c r="K142" s="117">
        <v>2016</v>
      </c>
      <c r="L142" s="118"/>
    </row>
    <row r="143" spans="1:12" ht="15.75" x14ac:dyDescent="0.25">
      <c r="A143" s="113">
        <v>136</v>
      </c>
      <c r="B143" s="140" t="s">
        <v>3605</v>
      </c>
      <c r="C143" s="124"/>
      <c r="D143" s="125">
        <v>2001</v>
      </c>
      <c r="E143" s="123" t="s">
        <v>2978</v>
      </c>
      <c r="F143" s="123" t="s">
        <v>16</v>
      </c>
      <c r="G143" s="123" t="s">
        <v>1023</v>
      </c>
      <c r="H143" s="126" t="s">
        <v>2925</v>
      </c>
      <c r="I143" s="126" t="s">
        <v>2979</v>
      </c>
      <c r="J143" s="127">
        <v>18400</v>
      </c>
      <c r="K143" s="117">
        <v>2016</v>
      </c>
      <c r="L143" s="118"/>
    </row>
    <row r="144" spans="1:12" ht="15.75" x14ac:dyDescent="0.25">
      <c r="A144" s="113">
        <v>137</v>
      </c>
      <c r="B144" s="140" t="s">
        <v>3606</v>
      </c>
      <c r="C144" s="128"/>
      <c r="D144" s="121">
        <v>1944</v>
      </c>
      <c r="E144" s="113" t="s">
        <v>2268</v>
      </c>
      <c r="F144" s="113" t="s">
        <v>16</v>
      </c>
      <c r="G144" s="113" t="s">
        <v>67</v>
      </c>
      <c r="H144" s="120" t="s">
        <v>2912</v>
      </c>
      <c r="I144" s="120" t="s">
        <v>2926</v>
      </c>
      <c r="J144" s="122">
        <v>165280</v>
      </c>
      <c r="K144" s="117">
        <v>2016</v>
      </c>
      <c r="L144" s="118"/>
    </row>
    <row r="145" spans="1:12" ht="15.75" x14ac:dyDescent="0.25">
      <c r="A145" s="113">
        <v>138</v>
      </c>
      <c r="B145" s="140" t="s">
        <v>3607</v>
      </c>
      <c r="C145" s="121">
        <v>2007</v>
      </c>
      <c r="D145" s="115"/>
      <c r="E145" s="113" t="s">
        <v>2980</v>
      </c>
      <c r="F145" s="113" t="s">
        <v>16</v>
      </c>
      <c r="G145" s="113" t="s">
        <v>27</v>
      </c>
      <c r="H145" s="120" t="s">
        <v>2912</v>
      </c>
      <c r="I145" s="120" t="s">
        <v>2951</v>
      </c>
      <c r="J145" s="117">
        <v>15000</v>
      </c>
      <c r="K145" s="117">
        <v>2016</v>
      </c>
      <c r="L145" s="118"/>
    </row>
    <row r="146" spans="1:12" ht="15.75" x14ac:dyDescent="0.25">
      <c r="A146" s="113">
        <v>139</v>
      </c>
      <c r="B146" s="140" t="s">
        <v>3608</v>
      </c>
      <c r="C146" s="121">
        <v>2008</v>
      </c>
      <c r="D146" s="115"/>
      <c r="E146" s="113" t="s">
        <v>2981</v>
      </c>
      <c r="F146" s="113" t="s">
        <v>16</v>
      </c>
      <c r="G146" s="113" t="s">
        <v>2982</v>
      </c>
      <c r="H146" s="120" t="s">
        <v>2912</v>
      </c>
      <c r="I146" s="120" t="s">
        <v>2974</v>
      </c>
      <c r="J146" s="117">
        <v>24000</v>
      </c>
      <c r="K146" s="117">
        <v>2016</v>
      </c>
      <c r="L146" s="118"/>
    </row>
    <row r="147" spans="1:12" ht="15.75" x14ac:dyDescent="0.25">
      <c r="A147" s="113">
        <v>140</v>
      </c>
      <c r="B147" s="140" t="s">
        <v>3609</v>
      </c>
      <c r="C147" s="114"/>
      <c r="D147" s="121">
        <v>1982</v>
      </c>
      <c r="E147" s="113" t="s">
        <v>2983</v>
      </c>
      <c r="F147" s="113" t="s">
        <v>16</v>
      </c>
      <c r="G147" s="113" t="s">
        <v>989</v>
      </c>
      <c r="H147" s="120" t="s">
        <v>2912</v>
      </c>
      <c r="I147" s="120" t="s">
        <v>2984</v>
      </c>
      <c r="J147" s="117">
        <v>3000</v>
      </c>
      <c r="K147" s="117">
        <v>2016</v>
      </c>
      <c r="L147" s="118"/>
    </row>
    <row r="148" spans="1:12" ht="15.75" x14ac:dyDescent="0.25">
      <c r="A148" s="113">
        <v>141</v>
      </c>
      <c r="B148" s="140" t="s">
        <v>475</v>
      </c>
      <c r="C148" s="114"/>
      <c r="D148" s="121">
        <v>1938</v>
      </c>
      <c r="E148" s="113" t="s">
        <v>2985</v>
      </c>
      <c r="F148" s="113" t="s">
        <v>16</v>
      </c>
      <c r="G148" s="113" t="s">
        <v>985</v>
      </c>
      <c r="H148" s="120" t="s">
        <v>2912</v>
      </c>
      <c r="I148" s="120" t="s">
        <v>2970</v>
      </c>
      <c r="J148" s="117">
        <v>6000</v>
      </c>
      <c r="K148" s="117">
        <v>2016</v>
      </c>
      <c r="L148" s="118"/>
    </row>
    <row r="149" spans="1:12" ht="15.75" x14ac:dyDescent="0.25">
      <c r="A149" s="113">
        <v>142</v>
      </c>
      <c r="B149" s="140" t="s">
        <v>3610</v>
      </c>
      <c r="C149" s="114"/>
      <c r="D149" s="121">
        <v>1947</v>
      </c>
      <c r="E149" s="113" t="s">
        <v>2986</v>
      </c>
      <c r="F149" s="113" t="s">
        <v>16</v>
      </c>
      <c r="G149" s="113" t="s">
        <v>17</v>
      </c>
      <c r="H149" s="120" t="s">
        <v>2912</v>
      </c>
      <c r="I149" s="120" t="s">
        <v>2951</v>
      </c>
      <c r="J149" s="117">
        <v>15000</v>
      </c>
      <c r="K149" s="117">
        <v>2016</v>
      </c>
      <c r="L149" s="118"/>
    </row>
    <row r="150" spans="1:12" ht="15.75" x14ac:dyDescent="0.25">
      <c r="A150" s="113">
        <v>143</v>
      </c>
      <c r="B150" s="140" t="s">
        <v>3611</v>
      </c>
      <c r="C150" s="114"/>
      <c r="D150" s="121">
        <v>2010</v>
      </c>
      <c r="E150" s="113" t="s">
        <v>2987</v>
      </c>
      <c r="F150" s="113" t="s">
        <v>16</v>
      </c>
      <c r="G150" s="113" t="s">
        <v>2988</v>
      </c>
      <c r="H150" s="120" t="s">
        <v>2912</v>
      </c>
      <c r="I150" s="120" t="s">
        <v>2951</v>
      </c>
      <c r="J150" s="117">
        <v>15000</v>
      </c>
      <c r="K150" s="117">
        <v>2016</v>
      </c>
      <c r="L150" s="118"/>
    </row>
    <row r="151" spans="1:12" ht="15.75" x14ac:dyDescent="0.25">
      <c r="A151" s="113">
        <v>144</v>
      </c>
      <c r="B151" s="140" t="s">
        <v>3612</v>
      </c>
      <c r="C151" s="125">
        <v>1984</v>
      </c>
      <c r="D151" s="129"/>
      <c r="E151" s="123" t="s">
        <v>2989</v>
      </c>
      <c r="F151" s="123" t="s">
        <v>16</v>
      </c>
      <c r="G151" s="123" t="s">
        <v>985</v>
      </c>
      <c r="H151" s="126" t="s">
        <v>2912</v>
      </c>
      <c r="I151" s="126" t="s">
        <v>2926</v>
      </c>
      <c r="J151" s="127">
        <v>18400</v>
      </c>
      <c r="K151" s="117">
        <v>2016</v>
      </c>
      <c r="L151" s="118"/>
    </row>
    <row r="152" spans="1:12" ht="15.75" x14ac:dyDescent="0.25">
      <c r="A152" s="113">
        <v>145</v>
      </c>
      <c r="B152" s="140" t="s">
        <v>3613</v>
      </c>
      <c r="C152" s="121">
        <v>2009</v>
      </c>
      <c r="D152" s="115"/>
      <c r="E152" s="113" t="s">
        <v>2990</v>
      </c>
      <c r="F152" s="113" t="s">
        <v>16</v>
      </c>
      <c r="G152" s="113" t="s">
        <v>2991</v>
      </c>
      <c r="H152" s="120" t="s">
        <v>2970</v>
      </c>
      <c r="I152" s="120" t="s">
        <v>2951</v>
      </c>
      <c r="J152" s="117">
        <v>9000</v>
      </c>
      <c r="K152" s="117">
        <v>2016</v>
      </c>
      <c r="L152" s="118"/>
    </row>
    <row r="153" spans="1:12" ht="15.75" x14ac:dyDescent="0.25">
      <c r="A153" s="113">
        <v>146</v>
      </c>
      <c r="B153" s="140" t="s">
        <v>3614</v>
      </c>
      <c r="C153" s="114"/>
      <c r="D153" s="121">
        <v>1938</v>
      </c>
      <c r="E153" s="113" t="s">
        <v>2992</v>
      </c>
      <c r="F153" s="113" t="s">
        <v>16</v>
      </c>
      <c r="G153" s="113" t="s">
        <v>2993</v>
      </c>
      <c r="H153" s="120" t="s">
        <v>2970</v>
      </c>
      <c r="I153" s="120" t="s">
        <v>2962</v>
      </c>
      <c r="J153" s="117">
        <v>6000</v>
      </c>
      <c r="K153" s="117">
        <v>2016</v>
      </c>
      <c r="L153" s="118"/>
    </row>
    <row r="154" spans="1:12" ht="15.75" x14ac:dyDescent="0.25">
      <c r="A154" s="113">
        <v>147</v>
      </c>
      <c r="B154" s="140" t="s">
        <v>3615</v>
      </c>
      <c r="C154" s="114"/>
      <c r="D154" s="121">
        <v>1951</v>
      </c>
      <c r="E154" s="113" t="s">
        <v>2994</v>
      </c>
      <c r="F154" s="113" t="s">
        <v>16</v>
      </c>
      <c r="G154" s="113" t="s">
        <v>1393</v>
      </c>
      <c r="H154" s="120" t="s">
        <v>2970</v>
      </c>
      <c r="I154" s="120" t="s">
        <v>2962</v>
      </c>
      <c r="J154" s="117">
        <v>24000</v>
      </c>
      <c r="K154" s="117">
        <v>2016</v>
      </c>
      <c r="L154" s="118"/>
    </row>
    <row r="155" spans="1:12" ht="15.75" x14ac:dyDescent="0.25">
      <c r="A155" s="113">
        <v>148</v>
      </c>
      <c r="B155" s="140" t="s">
        <v>3616</v>
      </c>
      <c r="C155" s="114"/>
      <c r="D155" s="121">
        <v>1970</v>
      </c>
      <c r="E155" s="113" t="s">
        <v>2995</v>
      </c>
      <c r="F155" s="113" t="s">
        <v>16</v>
      </c>
      <c r="G155" s="113" t="s">
        <v>2996</v>
      </c>
      <c r="H155" s="120" t="s">
        <v>2970</v>
      </c>
      <c r="I155" s="120" t="s">
        <v>2997</v>
      </c>
      <c r="J155" s="117">
        <v>15000</v>
      </c>
      <c r="K155" s="117">
        <v>2016</v>
      </c>
      <c r="L155" s="118"/>
    </row>
    <row r="156" spans="1:12" ht="15.75" x14ac:dyDescent="0.25">
      <c r="A156" s="113">
        <v>149</v>
      </c>
      <c r="B156" s="140" t="s">
        <v>3617</v>
      </c>
      <c r="C156" s="114"/>
      <c r="D156" s="121">
        <v>2001</v>
      </c>
      <c r="E156" s="113" t="s">
        <v>2998</v>
      </c>
      <c r="F156" s="113" t="s">
        <v>16</v>
      </c>
      <c r="G156" s="113" t="s">
        <v>76</v>
      </c>
      <c r="H156" s="120" t="s">
        <v>2984</v>
      </c>
      <c r="I156" s="120" t="s">
        <v>2979</v>
      </c>
      <c r="J156" s="117">
        <v>12000</v>
      </c>
      <c r="K156" s="117">
        <v>2016</v>
      </c>
      <c r="L156" s="118"/>
    </row>
    <row r="157" spans="1:12" ht="15.75" x14ac:dyDescent="0.25">
      <c r="A157" s="113">
        <v>150</v>
      </c>
      <c r="B157" s="140" t="s">
        <v>3618</v>
      </c>
      <c r="C157" s="128"/>
      <c r="D157" s="121">
        <v>1965</v>
      </c>
      <c r="E157" s="113" t="s">
        <v>2271</v>
      </c>
      <c r="F157" s="113" t="s">
        <v>16</v>
      </c>
      <c r="G157" s="113" t="s">
        <v>990</v>
      </c>
      <c r="H157" s="120" t="s">
        <v>2951</v>
      </c>
      <c r="I157" s="120" t="s">
        <v>2962</v>
      </c>
      <c r="J157" s="122">
        <v>45280</v>
      </c>
      <c r="K157" s="117">
        <v>2016</v>
      </c>
      <c r="L157" s="118"/>
    </row>
    <row r="158" spans="1:12" ht="15.75" x14ac:dyDescent="0.25">
      <c r="A158" s="113">
        <v>151</v>
      </c>
      <c r="B158" s="140" t="s">
        <v>3619</v>
      </c>
      <c r="C158" s="121">
        <v>1939</v>
      </c>
      <c r="D158" s="115"/>
      <c r="E158" s="113" t="s">
        <v>2999</v>
      </c>
      <c r="F158" s="113" t="s">
        <v>16</v>
      </c>
      <c r="G158" s="113" t="s">
        <v>3000</v>
      </c>
      <c r="H158" s="120" t="s">
        <v>2951</v>
      </c>
      <c r="I158" s="120" t="s">
        <v>3001</v>
      </c>
      <c r="J158" s="117">
        <v>45000</v>
      </c>
      <c r="K158" s="117">
        <v>2016</v>
      </c>
      <c r="L158" s="118"/>
    </row>
    <row r="159" spans="1:12" ht="15.75" x14ac:dyDescent="0.25">
      <c r="A159" s="113">
        <v>152</v>
      </c>
      <c r="B159" s="140" t="s">
        <v>3620</v>
      </c>
      <c r="C159" s="121">
        <v>1945</v>
      </c>
      <c r="D159" s="115"/>
      <c r="E159" s="113" t="s">
        <v>3002</v>
      </c>
      <c r="F159" s="113" t="s">
        <v>16</v>
      </c>
      <c r="G159" s="113" t="s">
        <v>3003</v>
      </c>
      <c r="H159" s="120" t="s">
        <v>2951</v>
      </c>
      <c r="I159" s="120" t="s">
        <v>3004</v>
      </c>
      <c r="J159" s="117">
        <v>30000</v>
      </c>
      <c r="K159" s="117">
        <v>2016</v>
      </c>
      <c r="L159" s="118"/>
    </row>
    <row r="160" spans="1:12" ht="15.75" x14ac:dyDescent="0.25">
      <c r="A160" s="113">
        <v>153</v>
      </c>
      <c r="B160" s="140" t="s">
        <v>3621</v>
      </c>
      <c r="C160" s="114"/>
      <c r="D160" s="121">
        <v>1965</v>
      </c>
      <c r="E160" s="113" t="s">
        <v>3005</v>
      </c>
      <c r="F160" s="113" t="s">
        <v>16</v>
      </c>
      <c r="G160" s="113" t="s">
        <v>153</v>
      </c>
      <c r="H160" s="120" t="s">
        <v>2951</v>
      </c>
      <c r="I160" s="120" t="s">
        <v>2974</v>
      </c>
      <c r="J160" s="117">
        <v>12000</v>
      </c>
      <c r="K160" s="117">
        <v>2016</v>
      </c>
      <c r="L160" s="118"/>
    </row>
    <row r="161" spans="1:12" ht="15.75" x14ac:dyDescent="0.25">
      <c r="A161" s="113">
        <v>154</v>
      </c>
      <c r="B161" s="140" t="s">
        <v>3622</v>
      </c>
      <c r="C161" s="125">
        <v>1962</v>
      </c>
      <c r="D161" s="129"/>
      <c r="E161" s="123" t="s">
        <v>3006</v>
      </c>
      <c r="F161" s="123" t="s">
        <v>16</v>
      </c>
      <c r="G161" s="123" t="s">
        <v>147</v>
      </c>
      <c r="H161" s="126" t="s">
        <v>2951</v>
      </c>
      <c r="I161" s="126" t="s">
        <v>3004</v>
      </c>
      <c r="J161" s="127">
        <v>27600</v>
      </c>
      <c r="K161" s="117">
        <v>2016</v>
      </c>
      <c r="L161" s="118"/>
    </row>
    <row r="162" spans="1:12" ht="15.75" x14ac:dyDescent="0.25">
      <c r="A162" s="113">
        <v>155</v>
      </c>
      <c r="B162" s="140" t="s">
        <v>3623</v>
      </c>
      <c r="C162" s="124"/>
      <c r="D162" s="125">
        <v>1967</v>
      </c>
      <c r="E162" s="123" t="s">
        <v>3007</v>
      </c>
      <c r="F162" s="123" t="s">
        <v>16</v>
      </c>
      <c r="G162" s="123" t="s">
        <v>3008</v>
      </c>
      <c r="H162" s="126" t="s">
        <v>2951</v>
      </c>
      <c r="I162" s="126" t="s">
        <v>3004</v>
      </c>
      <c r="J162" s="127">
        <v>27600</v>
      </c>
      <c r="K162" s="117">
        <v>2016</v>
      </c>
      <c r="L162" s="118"/>
    </row>
    <row r="163" spans="1:12" ht="15.75" x14ac:dyDescent="0.25">
      <c r="A163" s="113">
        <v>156</v>
      </c>
      <c r="B163" s="140" t="s">
        <v>3624</v>
      </c>
      <c r="C163" s="121">
        <v>1949</v>
      </c>
      <c r="D163" s="115"/>
      <c r="E163" s="113" t="s">
        <v>2276</v>
      </c>
      <c r="F163" s="113" t="s">
        <v>16</v>
      </c>
      <c r="G163" s="113" t="s">
        <v>2275</v>
      </c>
      <c r="H163" s="120" t="s">
        <v>2997</v>
      </c>
      <c r="I163" s="120" t="s">
        <v>2926</v>
      </c>
      <c r="J163" s="122">
        <v>39550</v>
      </c>
      <c r="K163" s="117">
        <v>2016</v>
      </c>
      <c r="L163" s="118"/>
    </row>
    <row r="164" spans="1:12" ht="15.75" x14ac:dyDescent="0.25">
      <c r="A164" s="113">
        <v>157</v>
      </c>
      <c r="B164" s="140" t="s">
        <v>3625</v>
      </c>
      <c r="C164" s="121">
        <v>1936</v>
      </c>
      <c r="D164" s="115"/>
      <c r="E164" s="113" t="s">
        <v>3009</v>
      </c>
      <c r="F164" s="113" t="s">
        <v>16</v>
      </c>
      <c r="G164" s="113" t="s">
        <v>177</v>
      </c>
      <c r="H164" s="120" t="s">
        <v>2997</v>
      </c>
      <c r="I164" s="120" t="s">
        <v>2926</v>
      </c>
      <c r="J164" s="117">
        <v>5250</v>
      </c>
      <c r="K164" s="117">
        <v>2016</v>
      </c>
      <c r="L164" s="118"/>
    </row>
    <row r="165" spans="1:12" ht="15.75" x14ac:dyDescent="0.25">
      <c r="A165" s="113">
        <v>158</v>
      </c>
      <c r="B165" s="140" t="s">
        <v>3626</v>
      </c>
      <c r="C165" s="114"/>
      <c r="D165" s="121">
        <v>1941</v>
      </c>
      <c r="E165" s="113" t="s">
        <v>3010</v>
      </c>
      <c r="F165" s="113" t="s">
        <v>16</v>
      </c>
      <c r="G165" s="113" t="s">
        <v>3011</v>
      </c>
      <c r="H165" s="120" t="s">
        <v>2997</v>
      </c>
      <c r="I165" s="120" t="s">
        <v>3001</v>
      </c>
      <c r="J165" s="117">
        <v>10500</v>
      </c>
      <c r="K165" s="117">
        <v>2016</v>
      </c>
      <c r="L165" s="118"/>
    </row>
    <row r="166" spans="1:12" ht="15.75" x14ac:dyDescent="0.25">
      <c r="A166" s="113">
        <v>159</v>
      </c>
      <c r="B166" s="140" t="s">
        <v>3627</v>
      </c>
      <c r="C166" s="114"/>
      <c r="D166" s="121">
        <v>1966</v>
      </c>
      <c r="E166" s="113" t="s">
        <v>3012</v>
      </c>
      <c r="F166" s="113" t="s">
        <v>16</v>
      </c>
      <c r="G166" s="113" t="s">
        <v>991</v>
      </c>
      <c r="H166" s="120" t="s">
        <v>2997</v>
      </c>
      <c r="I166" s="120" t="s">
        <v>2961</v>
      </c>
      <c r="J166" s="117">
        <v>24000</v>
      </c>
      <c r="K166" s="117">
        <v>2016</v>
      </c>
      <c r="L166" s="118"/>
    </row>
    <row r="167" spans="1:12" ht="15.75" x14ac:dyDescent="0.25">
      <c r="A167" s="113">
        <v>160</v>
      </c>
      <c r="B167" s="140" t="s">
        <v>3628</v>
      </c>
      <c r="C167" s="114"/>
      <c r="D167" s="121">
        <v>1976</v>
      </c>
      <c r="E167" s="113" t="s">
        <v>3013</v>
      </c>
      <c r="F167" s="113" t="s">
        <v>16</v>
      </c>
      <c r="G167" s="113" t="s">
        <v>984</v>
      </c>
      <c r="H167" s="120" t="s">
        <v>2997</v>
      </c>
      <c r="I167" s="120" t="s">
        <v>2974</v>
      </c>
      <c r="J167" s="117">
        <v>9000</v>
      </c>
      <c r="K167" s="117">
        <v>2016</v>
      </c>
      <c r="L167" s="118"/>
    </row>
    <row r="168" spans="1:12" ht="15.75" x14ac:dyDescent="0.25">
      <c r="A168" s="113">
        <v>161</v>
      </c>
      <c r="B168" s="140" t="s">
        <v>3629</v>
      </c>
      <c r="C168" s="124"/>
      <c r="D168" s="125">
        <v>1975</v>
      </c>
      <c r="E168" s="123" t="s">
        <v>3014</v>
      </c>
      <c r="F168" s="123" t="s">
        <v>16</v>
      </c>
      <c r="G168" s="123" t="s">
        <v>3015</v>
      </c>
      <c r="H168" s="126" t="s">
        <v>2997</v>
      </c>
      <c r="I168" s="126" t="s">
        <v>3016</v>
      </c>
      <c r="J168" s="127">
        <v>9200</v>
      </c>
      <c r="K168" s="117">
        <v>2016</v>
      </c>
      <c r="L168" s="118"/>
    </row>
    <row r="169" spans="1:12" ht="15.75" x14ac:dyDescent="0.25">
      <c r="A169" s="113">
        <v>162</v>
      </c>
      <c r="B169" s="140" t="s">
        <v>3630</v>
      </c>
      <c r="C169" s="124"/>
      <c r="D169" s="125">
        <v>1982</v>
      </c>
      <c r="E169" s="123" t="s">
        <v>3017</v>
      </c>
      <c r="F169" s="123" t="s">
        <v>16</v>
      </c>
      <c r="G169" s="123" t="s">
        <v>3018</v>
      </c>
      <c r="H169" s="126" t="s">
        <v>2997</v>
      </c>
      <c r="I169" s="126" t="s">
        <v>3019</v>
      </c>
      <c r="J169" s="127">
        <v>46000</v>
      </c>
      <c r="K169" s="117">
        <v>2016</v>
      </c>
      <c r="L169" s="118"/>
    </row>
    <row r="170" spans="1:12" ht="15.75" x14ac:dyDescent="0.25">
      <c r="A170" s="113">
        <v>163</v>
      </c>
      <c r="B170" s="140" t="s">
        <v>3631</v>
      </c>
      <c r="C170" s="128"/>
      <c r="D170" s="121">
        <v>1954</v>
      </c>
      <c r="E170" s="113" t="s">
        <v>2280</v>
      </c>
      <c r="F170" s="113" t="s">
        <v>16</v>
      </c>
      <c r="G170" s="113" t="s">
        <v>21</v>
      </c>
      <c r="H170" s="120" t="s">
        <v>2979</v>
      </c>
      <c r="I170" s="120" t="s">
        <v>3020</v>
      </c>
      <c r="J170" s="122">
        <v>319315</v>
      </c>
      <c r="K170" s="117">
        <v>2016</v>
      </c>
      <c r="L170" s="118"/>
    </row>
    <row r="171" spans="1:12" ht="15.75" x14ac:dyDescent="0.25">
      <c r="A171" s="113">
        <v>164</v>
      </c>
      <c r="B171" s="140" t="s">
        <v>3632</v>
      </c>
      <c r="C171" s="128"/>
      <c r="D171" s="121">
        <v>1966</v>
      </c>
      <c r="E171" s="113" t="s">
        <v>2284</v>
      </c>
      <c r="F171" s="113" t="s">
        <v>9</v>
      </c>
      <c r="G171" s="113" t="s">
        <v>2221</v>
      </c>
      <c r="H171" s="120" t="s">
        <v>2979</v>
      </c>
      <c r="I171" s="120" t="s">
        <v>2961</v>
      </c>
      <c r="J171" s="122">
        <v>77880</v>
      </c>
      <c r="K171" s="117">
        <v>2016</v>
      </c>
      <c r="L171" s="118"/>
    </row>
    <row r="172" spans="1:12" ht="15.75" x14ac:dyDescent="0.25">
      <c r="A172" s="113">
        <v>165</v>
      </c>
      <c r="B172" s="140" t="s">
        <v>3633</v>
      </c>
      <c r="C172" s="121">
        <v>2004</v>
      </c>
      <c r="D172" s="115"/>
      <c r="E172" s="113" t="s">
        <v>3021</v>
      </c>
      <c r="F172" s="113" t="s">
        <v>16</v>
      </c>
      <c r="G172" s="113" t="s">
        <v>3022</v>
      </c>
      <c r="H172" s="120" t="s">
        <v>2979</v>
      </c>
      <c r="I172" s="120" t="s">
        <v>2961</v>
      </c>
      <c r="J172" s="117">
        <v>51660</v>
      </c>
      <c r="K172" s="117">
        <v>2016</v>
      </c>
      <c r="L172" s="118"/>
    </row>
    <row r="173" spans="1:12" ht="15.75" x14ac:dyDescent="0.25">
      <c r="A173" s="113">
        <v>166</v>
      </c>
      <c r="B173" s="140" t="s">
        <v>3634</v>
      </c>
      <c r="C173" s="121">
        <v>1955</v>
      </c>
      <c r="D173" s="115"/>
      <c r="E173" s="113" t="s">
        <v>3023</v>
      </c>
      <c r="F173" s="113" t="s">
        <v>16</v>
      </c>
      <c r="G173" s="113" t="s">
        <v>991</v>
      </c>
      <c r="H173" s="120" t="s">
        <v>2979</v>
      </c>
      <c r="I173" s="120" t="s">
        <v>2926</v>
      </c>
      <c r="J173" s="117">
        <v>44280</v>
      </c>
      <c r="K173" s="117">
        <v>2016</v>
      </c>
      <c r="L173" s="118"/>
    </row>
    <row r="174" spans="1:12" ht="15.75" x14ac:dyDescent="0.25">
      <c r="A174" s="113">
        <v>167</v>
      </c>
      <c r="B174" s="140" t="s">
        <v>3635</v>
      </c>
      <c r="C174" s="114"/>
      <c r="D174" s="121">
        <v>1960</v>
      </c>
      <c r="E174" s="113" t="s">
        <v>3024</v>
      </c>
      <c r="F174" s="113" t="s">
        <v>16</v>
      </c>
      <c r="G174" s="113" t="s">
        <v>3025</v>
      </c>
      <c r="H174" s="120" t="s">
        <v>2979</v>
      </c>
      <c r="I174" s="120" t="s">
        <v>3019</v>
      </c>
      <c r="J174" s="117">
        <v>103320</v>
      </c>
      <c r="K174" s="117">
        <v>2016</v>
      </c>
      <c r="L174" s="118"/>
    </row>
    <row r="175" spans="1:12" ht="15.75" x14ac:dyDescent="0.25">
      <c r="A175" s="113">
        <v>168</v>
      </c>
      <c r="B175" s="140" t="s">
        <v>3636</v>
      </c>
      <c r="C175" s="114"/>
      <c r="D175" s="121">
        <v>1939</v>
      </c>
      <c r="E175" s="113" t="s">
        <v>3026</v>
      </c>
      <c r="F175" s="113" t="s">
        <v>16</v>
      </c>
      <c r="G175" s="113" t="s">
        <v>3027</v>
      </c>
      <c r="H175" s="120" t="s">
        <v>2979</v>
      </c>
      <c r="I175" s="120" t="s">
        <v>3004</v>
      </c>
      <c r="J175" s="117">
        <v>59040</v>
      </c>
      <c r="K175" s="117">
        <v>2016</v>
      </c>
      <c r="L175" s="118"/>
    </row>
    <row r="176" spans="1:12" ht="15.75" x14ac:dyDescent="0.25">
      <c r="A176" s="113">
        <v>169</v>
      </c>
      <c r="B176" s="140" t="s">
        <v>3637</v>
      </c>
      <c r="C176" s="124"/>
      <c r="D176" s="125">
        <v>1986</v>
      </c>
      <c r="E176" s="123" t="s">
        <v>3028</v>
      </c>
      <c r="F176" s="123" t="s">
        <v>51</v>
      </c>
      <c r="G176" s="123" t="s">
        <v>3029</v>
      </c>
      <c r="H176" s="126" t="s">
        <v>2979</v>
      </c>
      <c r="I176" s="126" t="s">
        <v>2926</v>
      </c>
      <c r="J176" s="127">
        <v>26760</v>
      </c>
      <c r="K176" s="117">
        <v>2016</v>
      </c>
      <c r="L176" s="118"/>
    </row>
    <row r="177" spans="1:12" ht="15.75" x14ac:dyDescent="0.25">
      <c r="A177" s="113">
        <v>170</v>
      </c>
      <c r="B177" s="140" t="s">
        <v>3638</v>
      </c>
      <c r="C177" s="121">
        <v>1962</v>
      </c>
      <c r="D177" s="115"/>
      <c r="E177" s="113" t="s">
        <v>3030</v>
      </c>
      <c r="F177" s="113" t="s">
        <v>169</v>
      </c>
      <c r="G177" s="113" t="s">
        <v>3031</v>
      </c>
      <c r="H177" s="120" t="s">
        <v>2974</v>
      </c>
      <c r="I177" s="120" t="s">
        <v>3032</v>
      </c>
      <c r="J177" s="117">
        <v>14760</v>
      </c>
      <c r="K177" s="117">
        <v>2016</v>
      </c>
      <c r="L177" s="118"/>
    </row>
    <row r="178" spans="1:12" ht="15.75" x14ac:dyDescent="0.25">
      <c r="A178" s="113">
        <v>171</v>
      </c>
      <c r="B178" s="140" t="s">
        <v>3639</v>
      </c>
      <c r="C178" s="121">
        <v>2007</v>
      </c>
      <c r="D178" s="115"/>
      <c r="E178" s="113" t="s">
        <v>3033</v>
      </c>
      <c r="F178" s="113" t="s">
        <v>16</v>
      </c>
      <c r="G178" s="113" t="s">
        <v>177</v>
      </c>
      <c r="H178" s="120" t="s">
        <v>2974</v>
      </c>
      <c r="I178" s="120" t="s">
        <v>2926</v>
      </c>
      <c r="J178" s="117">
        <v>29520</v>
      </c>
      <c r="K178" s="117">
        <v>2016</v>
      </c>
      <c r="L178" s="118"/>
    </row>
    <row r="179" spans="1:12" ht="15.75" x14ac:dyDescent="0.25">
      <c r="A179" s="113">
        <v>172</v>
      </c>
      <c r="B179" s="140" t="s">
        <v>3640</v>
      </c>
      <c r="C179" s="114"/>
      <c r="D179" s="121">
        <v>1940</v>
      </c>
      <c r="E179" s="113" t="s">
        <v>3034</v>
      </c>
      <c r="F179" s="113" t="s">
        <v>16</v>
      </c>
      <c r="G179" s="113" t="s">
        <v>3035</v>
      </c>
      <c r="H179" s="120" t="s">
        <v>2974</v>
      </c>
      <c r="I179" s="120" t="s">
        <v>3032</v>
      </c>
      <c r="J179" s="117">
        <v>59040</v>
      </c>
      <c r="K179" s="117">
        <v>2016</v>
      </c>
      <c r="L179" s="118"/>
    </row>
    <row r="180" spans="1:12" ht="15.75" x14ac:dyDescent="0.25">
      <c r="A180" s="113">
        <v>173</v>
      </c>
      <c r="B180" s="140" t="s">
        <v>3641</v>
      </c>
      <c r="C180" s="124"/>
      <c r="D180" s="125">
        <v>1986</v>
      </c>
      <c r="E180" s="123" t="s">
        <v>3036</v>
      </c>
      <c r="F180" s="123" t="s">
        <v>16</v>
      </c>
      <c r="G180" s="123" t="s">
        <v>3037</v>
      </c>
      <c r="H180" s="126" t="s">
        <v>2974</v>
      </c>
      <c r="I180" s="126" t="s">
        <v>3038</v>
      </c>
      <c r="J180" s="127">
        <v>53520</v>
      </c>
      <c r="K180" s="117">
        <v>2016</v>
      </c>
      <c r="L180" s="118"/>
    </row>
    <row r="181" spans="1:12" ht="15.75" x14ac:dyDescent="0.25">
      <c r="A181" s="113">
        <v>174</v>
      </c>
      <c r="B181" s="140" t="s">
        <v>3642</v>
      </c>
      <c r="C181" s="124"/>
      <c r="D181" s="125">
        <v>1969</v>
      </c>
      <c r="E181" s="123" t="s">
        <v>3039</v>
      </c>
      <c r="F181" s="123" t="s">
        <v>16</v>
      </c>
      <c r="G181" s="123" t="s">
        <v>986</v>
      </c>
      <c r="H181" s="126" t="s">
        <v>2974</v>
      </c>
      <c r="I181" s="126" t="s">
        <v>3001</v>
      </c>
      <c r="J181" s="127">
        <v>53520</v>
      </c>
      <c r="K181" s="117">
        <v>2016</v>
      </c>
      <c r="L181" s="118"/>
    </row>
    <row r="182" spans="1:12" ht="15.75" x14ac:dyDescent="0.25">
      <c r="A182" s="113">
        <v>175</v>
      </c>
      <c r="B182" s="140" t="s">
        <v>3643</v>
      </c>
      <c r="C182" s="121">
        <v>1937</v>
      </c>
      <c r="D182" s="115"/>
      <c r="E182" s="113" t="s">
        <v>3040</v>
      </c>
      <c r="F182" s="113" t="s">
        <v>51</v>
      </c>
      <c r="G182" s="113" t="s">
        <v>3041</v>
      </c>
      <c r="H182" s="120" t="s">
        <v>2962</v>
      </c>
      <c r="I182" s="120" t="s">
        <v>3042</v>
      </c>
      <c r="J182" s="117">
        <v>25830</v>
      </c>
      <c r="K182" s="117">
        <v>2016</v>
      </c>
      <c r="L182" s="118"/>
    </row>
    <row r="183" spans="1:12" ht="15.75" x14ac:dyDescent="0.25">
      <c r="A183" s="113">
        <v>176</v>
      </c>
      <c r="B183" s="140" t="s">
        <v>3644</v>
      </c>
      <c r="C183" s="121">
        <v>2004</v>
      </c>
      <c r="D183" s="115"/>
      <c r="E183" s="113" t="s">
        <v>3043</v>
      </c>
      <c r="F183" s="113" t="s">
        <v>16</v>
      </c>
      <c r="G183" s="113" t="s">
        <v>3044</v>
      </c>
      <c r="H183" s="120" t="s">
        <v>2962</v>
      </c>
      <c r="I183" s="120" t="s">
        <v>2926</v>
      </c>
      <c r="J183" s="117">
        <v>29520</v>
      </c>
      <c r="K183" s="117">
        <v>2016</v>
      </c>
      <c r="L183" s="118"/>
    </row>
    <row r="184" spans="1:12" ht="15.75" x14ac:dyDescent="0.25">
      <c r="A184" s="113">
        <v>177</v>
      </c>
      <c r="B184" s="140" t="s">
        <v>513</v>
      </c>
      <c r="C184" s="114"/>
      <c r="D184" s="121">
        <v>1955</v>
      </c>
      <c r="E184" s="113" t="s">
        <v>1209</v>
      </c>
      <c r="F184" s="113" t="s">
        <v>16</v>
      </c>
      <c r="G184" s="113" t="s">
        <v>991</v>
      </c>
      <c r="H184" s="120" t="s">
        <v>2962</v>
      </c>
      <c r="I184" s="120" t="s">
        <v>3032</v>
      </c>
      <c r="J184" s="117">
        <v>11070</v>
      </c>
      <c r="K184" s="117">
        <v>2016</v>
      </c>
      <c r="L184" s="118"/>
    </row>
    <row r="185" spans="1:12" ht="15.75" x14ac:dyDescent="0.25">
      <c r="A185" s="113">
        <v>178</v>
      </c>
      <c r="B185" s="140" t="s">
        <v>3645</v>
      </c>
      <c r="C185" s="114"/>
      <c r="D185" s="121">
        <v>1973</v>
      </c>
      <c r="E185" s="113" t="s">
        <v>3045</v>
      </c>
      <c r="F185" s="113" t="s">
        <v>16</v>
      </c>
      <c r="G185" s="113" t="s">
        <v>21</v>
      </c>
      <c r="H185" s="120" t="s">
        <v>2962</v>
      </c>
      <c r="I185" s="120" t="s">
        <v>3004</v>
      </c>
      <c r="J185" s="117">
        <v>44280</v>
      </c>
      <c r="K185" s="117">
        <v>2016</v>
      </c>
      <c r="L185" s="118"/>
    </row>
    <row r="186" spans="1:12" ht="15.75" x14ac:dyDescent="0.25">
      <c r="A186" s="113">
        <v>179</v>
      </c>
      <c r="B186" s="140" t="s">
        <v>3646</v>
      </c>
      <c r="C186" s="125">
        <v>2005</v>
      </c>
      <c r="D186" s="129"/>
      <c r="E186" s="123" t="s">
        <v>3046</v>
      </c>
      <c r="F186" s="123" t="s">
        <v>16</v>
      </c>
      <c r="G186" s="123" t="s">
        <v>3047</v>
      </c>
      <c r="H186" s="126" t="s">
        <v>2962</v>
      </c>
      <c r="I186" s="126" t="s">
        <v>3032</v>
      </c>
      <c r="J186" s="127">
        <v>89880</v>
      </c>
      <c r="K186" s="117">
        <v>2016</v>
      </c>
      <c r="L186" s="118"/>
    </row>
    <row r="187" spans="1:12" ht="15.75" x14ac:dyDescent="0.25">
      <c r="A187" s="113">
        <v>180</v>
      </c>
      <c r="B187" s="140" t="s">
        <v>3647</v>
      </c>
      <c r="C187" s="124"/>
      <c r="D187" s="125">
        <v>2004</v>
      </c>
      <c r="E187" s="123" t="s">
        <v>3048</v>
      </c>
      <c r="F187" s="123" t="s">
        <v>16</v>
      </c>
      <c r="G187" s="123" t="s">
        <v>3049</v>
      </c>
      <c r="H187" s="126" t="s">
        <v>2962</v>
      </c>
      <c r="I187" s="126" t="s">
        <v>3019</v>
      </c>
      <c r="J187" s="127">
        <v>133800</v>
      </c>
      <c r="K187" s="117">
        <v>2016</v>
      </c>
      <c r="L187" s="118"/>
    </row>
    <row r="188" spans="1:12" ht="15.75" x14ac:dyDescent="0.25">
      <c r="A188" s="113">
        <v>181</v>
      </c>
      <c r="B188" s="140" t="s">
        <v>3648</v>
      </c>
      <c r="C188" s="114"/>
      <c r="D188" s="121">
        <v>2002</v>
      </c>
      <c r="E188" s="113" t="s">
        <v>3050</v>
      </c>
      <c r="F188" s="113" t="s">
        <v>16</v>
      </c>
      <c r="G188" s="113" t="s">
        <v>21</v>
      </c>
      <c r="H188" s="120" t="s">
        <v>3051</v>
      </c>
      <c r="I188" s="120" t="s">
        <v>2926</v>
      </c>
      <c r="J188" s="117">
        <v>22140</v>
      </c>
      <c r="K188" s="117">
        <v>2016</v>
      </c>
      <c r="L188" s="118"/>
    </row>
    <row r="189" spans="1:12" ht="15.75" x14ac:dyDescent="0.25">
      <c r="A189" s="113">
        <v>182</v>
      </c>
      <c r="B189" s="140" t="s">
        <v>3649</v>
      </c>
      <c r="C189" s="125">
        <v>2002</v>
      </c>
      <c r="D189" s="129"/>
      <c r="E189" s="123" t="s">
        <v>3052</v>
      </c>
      <c r="F189" s="123" t="s">
        <v>16</v>
      </c>
      <c r="G189" s="123" t="s">
        <v>310</v>
      </c>
      <c r="H189" s="126" t="s">
        <v>3051</v>
      </c>
      <c r="I189" s="126" t="s">
        <v>2961</v>
      </c>
      <c r="J189" s="127">
        <v>29960</v>
      </c>
      <c r="K189" s="117">
        <v>2016</v>
      </c>
      <c r="L189" s="118"/>
    </row>
    <row r="190" spans="1:12" ht="15.75" x14ac:dyDescent="0.25">
      <c r="A190" s="113">
        <v>183</v>
      </c>
      <c r="B190" s="140" t="s">
        <v>3650</v>
      </c>
      <c r="C190" s="121">
        <v>1970</v>
      </c>
      <c r="D190" s="115"/>
      <c r="E190" s="113" t="s">
        <v>2287</v>
      </c>
      <c r="F190" s="113" t="s">
        <v>16</v>
      </c>
      <c r="G190" s="113" t="s">
        <v>153</v>
      </c>
      <c r="H190" s="120" t="s">
        <v>3016</v>
      </c>
      <c r="I190" s="120" t="s">
        <v>3053</v>
      </c>
      <c r="J190" s="122">
        <v>403460</v>
      </c>
      <c r="K190" s="117">
        <v>2016</v>
      </c>
      <c r="L190" s="118"/>
    </row>
    <row r="191" spans="1:12" ht="15.75" x14ac:dyDescent="0.25">
      <c r="A191" s="113">
        <v>184</v>
      </c>
      <c r="B191" s="140" t="s">
        <v>3651</v>
      </c>
      <c r="C191" s="114"/>
      <c r="D191" s="121">
        <v>1945</v>
      </c>
      <c r="E191" s="113" t="s">
        <v>3054</v>
      </c>
      <c r="F191" s="113" t="s">
        <v>16</v>
      </c>
      <c r="G191" s="113" t="s">
        <v>3055</v>
      </c>
      <c r="H191" s="120" t="s">
        <v>3016</v>
      </c>
      <c r="I191" s="120" t="s">
        <v>2961</v>
      </c>
      <c r="J191" s="117">
        <v>22140</v>
      </c>
      <c r="K191" s="117">
        <v>2016</v>
      </c>
      <c r="L191" s="118"/>
    </row>
    <row r="192" spans="1:12" ht="15.75" x14ac:dyDescent="0.25">
      <c r="A192" s="113">
        <v>185</v>
      </c>
      <c r="B192" s="140" t="s">
        <v>3652</v>
      </c>
      <c r="C192" s="125">
        <v>2000</v>
      </c>
      <c r="D192" s="129"/>
      <c r="E192" s="123" t="s">
        <v>3056</v>
      </c>
      <c r="F192" s="123" t="s">
        <v>16</v>
      </c>
      <c r="G192" s="123" t="s">
        <v>3057</v>
      </c>
      <c r="H192" s="126" t="s">
        <v>3016</v>
      </c>
      <c r="I192" s="126" t="s">
        <v>3032</v>
      </c>
      <c r="J192" s="127">
        <v>29960</v>
      </c>
      <c r="K192" s="117">
        <v>2016</v>
      </c>
      <c r="L192" s="118"/>
    </row>
    <row r="193" spans="1:12" ht="15.75" x14ac:dyDescent="0.25">
      <c r="A193" s="113">
        <v>186</v>
      </c>
      <c r="B193" s="140" t="s">
        <v>3653</v>
      </c>
      <c r="C193" s="121">
        <v>1936</v>
      </c>
      <c r="D193" s="115"/>
      <c r="E193" s="113" t="s">
        <v>2300</v>
      </c>
      <c r="F193" s="113" t="s">
        <v>16</v>
      </c>
      <c r="G193" s="113" t="s">
        <v>2299</v>
      </c>
      <c r="H193" s="120" t="s">
        <v>2926</v>
      </c>
      <c r="I193" s="120" t="s">
        <v>3020</v>
      </c>
      <c r="J193" s="122">
        <v>129190</v>
      </c>
      <c r="K193" s="117">
        <v>2016</v>
      </c>
      <c r="L193" s="118"/>
    </row>
    <row r="194" spans="1:12" ht="15.75" x14ac:dyDescent="0.25">
      <c r="A194" s="113">
        <v>187</v>
      </c>
      <c r="B194" s="140" t="s">
        <v>3592</v>
      </c>
      <c r="C194" s="128"/>
      <c r="D194" s="121">
        <v>1970</v>
      </c>
      <c r="E194" s="113" t="s">
        <v>2256</v>
      </c>
      <c r="F194" s="113" t="s">
        <v>16</v>
      </c>
      <c r="G194" s="113" t="s">
        <v>989</v>
      </c>
      <c r="H194" s="120" t="s">
        <v>2926</v>
      </c>
      <c r="I194" s="120" t="s">
        <v>3020</v>
      </c>
      <c r="J194" s="122">
        <v>94352</v>
      </c>
      <c r="K194" s="117">
        <v>2016</v>
      </c>
      <c r="L194" s="118"/>
    </row>
    <row r="195" spans="1:12" ht="15.75" x14ac:dyDescent="0.25">
      <c r="A195" s="113">
        <v>188</v>
      </c>
      <c r="B195" s="140" t="s">
        <v>3654</v>
      </c>
      <c r="C195" s="128"/>
      <c r="D195" s="121">
        <v>1974</v>
      </c>
      <c r="E195" s="113" t="s">
        <v>2292</v>
      </c>
      <c r="F195" s="113" t="s">
        <v>16</v>
      </c>
      <c r="G195" s="113" t="s">
        <v>320</v>
      </c>
      <c r="H195" s="120" t="s">
        <v>2926</v>
      </c>
      <c r="I195" s="120" t="s">
        <v>3001</v>
      </c>
      <c r="J195" s="122">
        <v>154520</v>
      </c>
      <c r="K195" s="117">
        <v>2016</v>
      </c>
      <c r="L195" s="118"/>
    </row>
    <row r="196" spans="1:12" ht="15.75" x14ac:dyDescent="0.25">
      <c r="A196" s="113">
        <v>189</v>
      </c>
      <c r="B196" s="140" t="s">
        <v>3655</v>
      </c>
      <c r="C196" s="128"/>
      <c r="D196" s="121">
        <v>1944</v>
      </c>
      <c r="E196" s="113" t="s">
        <v>2296</v>
      </c>
      <c r="F196" s="113" t="s">
        <v>16</v>
      </c>
      <c r="G196" s="113" t="s">
        <v>1182</v>
      </c>
      <c r="H196" s="120" t="s">
        <v>2926</v>
      </c>
      <c r="I196" s="120" t="s">
        <v>3053</v>
      </c>
      <c r="J196" s="122">
        <v>133620</v>
      </c>
      <c r="K196" s="117">
        <v>2016</v>
      </c>
      <c r="L196" s="118"/>
    </row>
    <row r="197" spans="1:12" ht="15.75" x14ac:dyDescent="0.25">
      <c r="A197" s="113">
        <v>190</v>
      </c>
      <c r="B197" s="140" t="s">
        <v>3656</v>
      </c>
      <c r="C197" s="121">
        <v>2007</v>
      </c>
      <c r="D197" s="115"/>
      <c r="E197" s="113" t="s">
        <v>3058</v>
      </c>
      <c r="F197" s="113" t="s">
        <v>16</v>
      </c>
      <c r="G197" s="113" t="s">
        <v>3059</v>
      </c>
      <c r="H197" s="120" t="s">
        <v>2926</v>
      </c>
      <c r="I197" s="120" t="s">
        <v>2961</v>
      </c>
      <c r="J197" s="117">
        <v>14760</v>
      </c>
      <c r="K197" s="117">
        <v>2016</v>
      </c>
      <c r="L197" s="118"/>
    </row>
    <row r="198" spans="1:12" ht="15.75" x14ac:dyDescent="0.25">
      <c r="A198" s="113">
        <v>191</v>
      </c>
      <c r="B198" s="140" t="s">
        <v>3657</v>
      </c>
      <c r="C198" s="114"/>
      <c r="D198" s="121">
        <v>1965</v>
      </c>
      <c r="E198" s="113" t="s">
        <v>3060</v>
      </c>
      <c r="F198" s="113" t="s">
        <v>16</v>
      </c>
      <c r="G198" s="113" t="s">
        <v>1082</v>
      </c>
      <c r="H198" s="120" t="s">
        <v>2926</v>
      </c>
      <c r="I198" s="120" t="s">
        <v>3004</v>
      </c>
      <c r="J198" s="117">
        <v>5535</v>
      </c>
      <c r="K198" s="117">
        <v>2016</v>
      </c>
      <c r="L198" s="118"/>
    </row>
    <row r="199" spans="1:12" ht="15.75" x14ac:dyDescent="0.25">
      <c r="A199" s="113">
        <v>192</v>
      </c>
      <c r="B199" s="140" t="s">
        <v>3658</v>
      </c>
      <c r="C199" s="125">
        <v>1985</v>
      </c>
      <c r="D199" s="129"/>
      <c r="E199" s="123" t="s">
        <v>3061</v>
      </c>
      <c r="F199" s="123" t="s">
        <v>16</v>
      </c>
      <c r="G199" s="123" t="s">
        <v>3062</v>
      </c>
      <c r="H199" s="126" t="s">
        <v>2926</v>
      </c>
      <c r="I199" s="126" t="s">
        <v>3019</v>
      </c>
      <c r="J199" s="127">
        <v>53520</v>
      </c>
      <c r="K199" s="117">
        <v>2016</v>
      </c>
      <c r="L199" s="118"/>
    </row>
    <row r="200" spans="1:12" ht="15.75" x14ac:dyDescent="0.25">
      <c r="A200" s="113">
        <v>193</v>
      </c>
      <c r="B200" s="140" t="s">
        <v>3659</v>
      </c>
      <c r="C200" s="121">
        <v>1970</v>
      </c>
      <c r="D200" s="115"/>
      <c r="E200" s="113" t="s">
        <v>3063</v>
      </c>
      <c r="F200" s="113" t="s">
        <v>16</v>
      </c>
      <c r="G200" s="113" t="s">
        <v>1026</v>
      </c>
      <c r="H200" s="120" t="s">
        <v>2961</v>
      </c>
      <c r="I200" s="120" t="s">
        <v>3032</v>
      </c>
      <c r="J200" s="117">
        <v>22140</v>
      </c>
      <c r="K200" s="117">
        <v>2016</v>
      </c>
      <c r="L200" s="118"/>
    </row>
    <row r="201" spans="1:12" ht="15.75" x14ac:dyDescent="0.25">
      <c r="A201" s="113">
        <v>194</v>
      </c>
      <c r="B201" s="140" t="s">
        <v>3660</v>
      </c>
      <c r="C201" s="121">
        <v>1964</v>
      </c>
      <c r="D201" s="115"/>
      <c r="E201" s="113" t="s">
        <v>3064</v>
      </c>
      <c r="F201" s="113" t="s">
        <v>16</v>
      </c>
      <c r="G201" s="113" t="s">
        <v>320</v>
      </c>
      <c r="H201" s="120" t="s">
        <v>2961</v>
      </c>
      <c r="I201" s="120" t="s">
        <v>3038</v>
      </c>
      <c r="J201" s="117">
        <v>29520</v>
      </c>
      <c r="K201" s="117">
        <v>2016</v>
      </c>
      <c r="L201" s="118"/>
    </row>
    <row r="202" spans="1:12" ht="15.75" x14ac:dyDescent="0.25">
      <c r="A202" s="113">
        <v>195</v>
      </c>
      <c r="B202" s="140" t="s">
        <v>3661</v>
      </c>
      <c r="C202" s="114"/>
      <c r="D202" s="121">
        <v>1956</v>
      </c>
      <c r="E202" s="113" t="s">
        <v>3065</v>
      </c>
      <c r="F202" s="113" t="s">
        <v>16</v>
      </c>
      <c r="G202" s="113" t="s">
        <v>754</v>
      </c>
      <c r="H202" s="120" t="s">
        <v>2961</v>
      </c>
      <c r="I202" s="120" t="s">
        <v>3038</v>
      </c>
      <c r="J202" s="117">
        <v>29520</v>
      </c>
      <c r="K202" s="117">
        <v>2016</v>
      </c>
      <c r="L202" s="118"/>
    </row>
    <row r="203" spans="1:12" ht="15.75" x14ac:dyDescent="0.25">
      <c r="A203" s="113">
        <v>196</v>
      </c>
      <c r="B203" s="140" t="s">
        <v>3662</v>
      </c>
      <c r="C203" s="114"/>
      <c r="D203" s="121">
        <v>1972</v>
      </c>
      <c r="E203" s="113" t="s">
        <v>3066</v>
      </c>
      <c r="F203" s="113" t="s">
        <v>16</v>
      </c>
      <c r="G203" s="113" t="s">
        <v>177</v>
      </c>
      <c r="H203" s="120" t="s">
        <v>2961</v>
      </c>
      <c r="I203" s="120" t="s">
        <v>3004</v>
      </c>
      <c r="J203" s="117">
        <v>7380</v>
      </c>
      <c r="K203" s="117">
        <v>2016</v>
      </c>
      <c r="L203" s="118"/>
    </row>
    <row r="204" spans="1:12" ht="15.75" x14ac:dyDescent="0.25">
      <c r="A204" s="113">
        <v>197</v>
      </c>
      <c r="B204" s="140" t="s">
        <v>3663</v>
      </c>
      <c r="C204" s="125">
        <v>2004</v>
      </c>
      <c r="D204" s="129"/>
      <c r="E204" s="123" t="s">
        <v>3067</v>
      </c>
      <c r="F204" s="123" t="s">
        <v>16</v>
      </c>
      <c r="G204" s="123" t="s">
        <v>3068</v>
      </c>
      <c r="H204" s="126" t="s">
        <v>2961</v>
      </c>
      <c r="I204" s="126" t="s">
        <v>3019</v>
      </c>
      <c r="J204" s="127">
        <v>29960</v>
      </c>
      <c r="K204" s="117">
        <v>2016</v>
      </c>
      <c r="L204" s="118"/>
    </row>
    <row r="205" spans="1:12" ht="15.75" x14ac:dyDescent="0.25">
      <c r="A205" s="113">
        <v>198</v>
      </c>
      <c r="B205" s="140" t="s">
        <v>3664</v>
      </c>
      <c r="C205" s="124"/>
      <c r="D205" s="125">
        <v>1978</v>
      </c>
      <c r="E205" s="123" t="s">
        <v>3069</v>
      </c>
      <c r="F205" s="123" t="s">
        <v>114</v>
      </c>
      <c r="G205" s="123" t="s">
        <v>3070</v>
      </c>
      <c r="H205" s="126" t="s">
        <v>2961</v>
      </c>
      <c r="I205" s="126" t="s">
        <v>3020</v>
      </c>
      <c r="J205" s="127">
        <v>107040</v>
      </c>
      <c r="K205" s="117">
        <v>2016</v>
      </c>
      <c r="L205" s="118"/>
    </row>
    <row r="206" spans="1:12" ht="15.75" x14ac:dyDescent="0.25">
      <c r="A206" s="113">
        <v>199</v>
      </c>
      <c r="B206" s="140" t="s">
        <v>3665</v>
      </c>
      <c r="C206" s="124"/>
      <c r="D206" s="125">
        <v>1991</v>
      </c>
      <c r="E206" s="123" t="s">
        <v>3071</v>
      </c>
      <c r="F206" s="123" t="s">
        <v>16</v>
      </c>
      <c r="G206" s="123" t="s">
        <v>3072</v>
      </c>
      <c r="H206" s="126" t="s">
        <v>2961</v>
      </c>
      <c r="I206" s="126" t="s">
        <v>3001</v>
      </c>
      <c r="J206" s="127">
        <v>26760</v>
      </c>
      <c r="K206" s="117">
        <v>2016</v>
      </c>
      <c r="L206" s="118"/>
    </row>
    <row r="207" spans="1:12" ht="15.75" x14ac:dyDescent="0.25">
      <c r="A207" s="113">
        <v>200</v>
      </c>
      <c r="B207" s="140" t="s">
        <v>3666</v>
      </c>
      <c r="C207" s="124"/>
      <c r="D207" s="125">
        <v>1975</v>
      </c>
      <c r="E207" s="123" t="s">
        <v>3073</v>
      </c>
      <c r="F207" s="123" t="s">
        <v>146</v>
      </c>
      <c r="G207" s="123" t="s">
        <v>3074</v>
      </c>
      <c r="H207" s="126" t="s">
        <v>2961</v>
      </c>
      <c r="I207" s="126" t="s">
        <v>3019</v>
      </c>
      <c r="J207" s="127">
        <v>53520</v>
      </c>
      <c r="K207" s="117">
        <v>2016</v>
      </c>
      <c r="L207" s="118"/>
    </row>
    <row r="208" spans="1:12" ht="15.75" x14ac:dyDescent="0.25">
      <c r="A208" s="113">
        <v>201</v>
      </c>
      <c r="B208" s="140" t="s">
        <v>3667</v>
      </c>
      <c r="C208" s="121">
        <v>1991</v>
      </c>
      <c r="D208" s="115"/>
      <c r="E208" s="113" t="s">
        <v>2308</v>
      </c>
      <c r="F208" s="113" t="s">
        <v>16</v>
      </c>
      <c r="G208" s="113" t="s">
        <v>73</v>
      </c>
      <c r="H208" s="120" t="s">
        <v>3004</v>
      </c>
      <c r="I208" s="120" t="s">
        <v>3032</v>
      </c>
      <c r="J208" s="122">
        <v>38955</v>
      </c>
      <c r="K208" s="117">
        <v>2016</v>
      </c>
      <c r="L208" s="118"/>
    </row>
    <row r="209" spans="1:12" ht="15.75" x14ac:dyDescent="0.25">
      <c r="A209" s="113">
        <v>202</v>
      </c>
      <c r="B209" s="140" t="s">
        <v>3668</v>
      </c>
      <c r="C209" s="121">
        <v>1958</v>
      </c>
      <c r="D209" s="115"/>
      <c r="E209" s="113" t="s">
        <v>2319</v>
      </c>
      <c r="F209" s="113" t="s">
        <v>16</v>
      </c>
      <c r="G209" s="113" t="s">
        <v>1060</v>
      </c>
      <c r="H209" s="120" t="s">
        <v>3004</v>
      </c>
      <c r="I209" s="120" t="s">
        <v>3075</v>
      </c>
      <c r="J209" s="117">
        <v>178495</v>
      </c>
      <c r="K209" s="117">
        <v>2016</v>
      </c>
      <c r="L209" s="118"/>
    </row>
    <row r="210" spans="1:12" ht="15.75" x14ac:dyDescent="0.25">
      <c r="A210" s="113">
        <v>203</v>
      </c>
      <c r="B210" s="140" t="s">
        <v>3669</v>
      </c>
      <c r="C210" s="128"/>
      <c r="D210" s="121">
        <v>1980</v>
      </c>
      <c r="E210" s="113" t="s">
        <v>2303</v>
      </c>
      <c r="F210" s="113" t="s">
        <v>16</v>
      </c>
      <c r="G210" s="113" t="s">
        <v>88</v>
      </c>
      <c r="H210" s="120" t="s">
        <v>3004</v>
      </c>
      <c r="I210" s="120" t="s">
        <v>3076</v>
      </c>
      <c r="J210" s="122">
        <v>147780</v>
      </c>
      <c r="K210" s="117">
        <v>2016</v>
      </c>
      <c r="L210" s="118"/>
    </row>
    <row r="211" spans="1:12" ht="15.75" x14ac:dyDescent="0.25">
      <c r="A211" s="113">
        <v>204</v>
      </c>
      <c r="B211" s="140" t="s">
        <v>3670</v>
      </c>
      <c r="C211" s="121">
        <v>2000</v>
      </c>
      <c r="D211" s="115"/>
      <c r="E211" s="113" t="s">
        <v>3077</v>
      </c>
      <c r="F211" s="113" t="s">
        <v>16</v>
      </c>
      <c r="G211" s="113" t="s">
        <v>3078</v>
      </c>
      <c r="H211" s="120" t="s">
        <v>3004</v>
      </c>
      <c r="I211" s="120" t="s">
        <v>3079</v>
      </c>
      <c r="J211" s="117">
        <v>23985</v>
      </c>
      <c r="K211" s="117">
        <v>2016</v>
      </c>
      <c r="L211" s="118"/>
    </row>
    <row r="212" spans="1:12" ht="15.75" x14ac:dyDescent="0.25">
      <c r="A212" s="113">
        <v>205</v>
      </c>
      <c r="B212" s="140" t="s">
        <v>3671</v>
      </c>
      <c r="C212" s="121">
        <v>1965</v>
      </c>
      <c r="D212" s="115"/>
      <c r="E212" s="113" t="s">
        <v>3080</v>
      </c>
      <c r="F212" s="113" t="s">
        <v>16</v>
      </c>
      <c r="G212" s="113" t="s">
        <v>460</v>
      </c>
      <c r="H212" s="120" t="s">
        <v>3004</v>
      </c>
      <c r="I212" s="120" t="s">
        <v>3032</v>
      </c>
      <c r="J212" s="117">
        <v>14760</v>
      </c>
      <c r="K212" s="117">
        <v>2016</v>
      </c>
      <c r="L212" s="118"/>
    </row>
    <row r="213" spans="1:12" ht="15.75" x14ac:dyDescent="0.25">
      <c r="A213" s="113">
        <v>206</v>
      </c>
      <c r="B213" s="140" t="s">
        <v>3672</v>
      </c>
      <c r="C213" s="114"/>
      <c r="D213" s="121">
        <v>2002</v>
      </c>
      <c r="E213" s="113" t="s">
        <v>3081</v>
      </c>
      <c r="F213" s="113" t="s">
        <v>16</v>
      </c>
      <c r="G213" s="113" t="s">
        <v>1094</v>
      </c>
      <c r="H213" s="120" t="s">
        <v>3004</v>
      </c>
      <c r="I213" s="120" t="s">
        <v>3019</v>
      </c>
      <c r="J213" s="117">
        <v>51660</v>
      </c>
      <c r="K213" s="117">
        <v>2016</v>
      </c>
      <c r="L213" s="118"/>
    </row>
    <row r="214" spans="1:12" ht="15.75" x14ac:dyDescent="0.25">
      <c r="A214" s="113">
        <v>207</v>
      </c>
      <c r="B214" s="140" t="s">
        <v>3673</v>
      </c>
      <c r="C214" s="125">
        <v>2007</v>
      </c>
      <c r="D214" s="129"/>
      <c r="E214" s="123" t="s">
        <v>3082</v>
      </c>
      <c r="F214" s="123" t="s">
        <v>16</v>
      </c>
      <c r="G214" s="123" t="s">
        <v>3083</v>
      </c>
      <c r="H214" s="126" t="s">
        <v>3004</v>
      </c>
      <c r="I214" s="126" t="s">
        <v>3020</v>
      </c>
      <c r="J214" s="127">
        <v>53520</v>
      </c>
      <c r="K214" s="117">
        <v>2016</v>
      </c>
      <c r="L214" s="118"/>
    </row>
    <row r="215" spans="1:12" ht="15.75" x14ac:dyDescent="0.25">
      <c r="A215" s="113">
        <v>208</v>
      </c>
      <c r="B215" s="140" t="s">
        <v>3674</v>
      </c>
      <c r="C215" s="124"/>
      <c r="D215" s="125">
        <v>1972</v>
      </c>
      <c r="E215" s="123" t="s">
        <v>3084</v>
      </c>
      <c r="F215" s="123" t="s">
        <v>3085</v>
      </c>
      <c r="G215" s="123" t="s">
        <v>3086</v>
      </c>
      <c r="H215" s="126" t="s">
        <v>3004</v>
      </c>
      <c r="I215" s="126" t="s">
        <v>3020</v>
      </c>
      <c r="J215" s="127">
        <v>80280</v>
      </c>
      <c r="K215" s="117">
        <v>2016</v>
      </c>
      <c r="L215" s="118"/>
    </row>
    <row r="216" spans="1:12" ht="15.75" x14ac:dyDescent="0.25">
      <c r="A216" s="113">
        <v>209</v>
      </c>
      <c r="B216" s="140" t="s">
        <v>3675</v>
      </c>
      <c r="C216" s="121">
        <v>1974</v>
      </c>
      <c r="D216" s="115"/>
      <c r="E216" s="113" t="s">
        <v>1721</v>
      </c>
      <c r="F216" s="113" t="s">
        <v>16</v>
      </c>
      <c r="G216" s="113" t="s">
        <v>987</v>
      </c>
      <c r="H216" s="120" t="s">
        <v>3032</v>
      </c>
      <c r="I216" s="130" t="s">
        <v>2323</v>
      </c>
      <c r="J216" s="117">
        <v>467460</v>
      </c>
      <c r="K216" s="117">
        <v>2016</v>
      </c>
      <c r="L216" s="118"/>
    </row>
    <row r="217" spans="1:12" ht="15.75" x14ac:dyDescent="0.25">
      <c r="A217" s="113">
        <v>210</v>
      </c>
      <c r="B217" s="140" t="s">
        <v>3676</v>
      </c>
      <c r="C217" s="121">
        <v>1978</v>
      </c>
      <c r="D217" s="115"/>
      <c r="E217" s="113" t="s">
        <v>3087</v>
      </c>
      <c r="F217" s="113" t="s">
        <v>16</v>
      </c>
      <c r="G217" s="113" t="s">
        <v>1230</v>
      </c>
      <c r="H217" s="120" t="s">
        <v>3032</v>
      </c>
      <c r="I217" s="120" t="s">
        <v>3088</v>
      </c>
      <c r="J217" s="117">
        <v>22140</v>
      </c>
      <c r="K217" s="117">
        <v>2016</v>
      </c>
      <c r="L217" s="118"/>
    </row>
    <row r="218" spans="1:12" ht="15.75" x14ac:dyDescent="0.25">
      <c r="A218" s="113">
        <v>211</v>
      </c>
      <c r="B218" s="140" t="s">
        <v>3677</v>
      </c>
      <c r="C218" s="114"/>
      <c r="D218" s="121">
        <v>1966</v>
      </c>
      <c r="E218" s="113" t="s">
        <v>3089</v>
      </c>
      <c r="F218" s="113" t="s">
        <v>16</v>
      </c>
      <c r="G218" s="113" t="s">
        <v>153</v>
      </c>
      <c r="H218" s="120" t="s">
        <v>3032</v>
      </c>
      <c r="I218" s="120" t="s">
        <v>3042</v>
      </c>
      <c r="J218" s="117">
        <v>59040</v>
      </c>
      <c r="K218" s="117">
        <v>2016</v>
      </c>
      <c r="L218" s="118"/>
    </row>
    <row r="219" spans="1:12" ht="15.75" x14ac:dyDescent="0.25">
      <c r="A219" s="113">
        <v>212</v>
      </c>
      <c r="B219" s="140" t="s">
        <v>3678</v>
      </c>
      <c r="C219" s="114"/>
      <c r="D219" s="121">
        <v>1967</v>
      </c>
      <c r="E219" s="113" t="s">
        <v>3090</v>
      </c>
      <c r="F219" s="113" t="s">
        <v>16</v>
      </c>
      <c r="G219" s="113" t="s">
        <v>41</v>
      </c>
      <c r="H219" s="120" t="s">
        <v>3032</v>
      </c>
      <c r="I219" s="120" t="s">
        <v>3076</v>
      </c>
      <c r="J219" s="117">
        <v>73800</v>
      </c>
      <c r="K219" s="117">
        <v>2016</v>
      </c>
      <c r="L219" s="118"/>
    </row>
    <row r="220" spans="1:12" ht="15.75" x14ac:dyDescent="0.25">
      <c r="A220" s="113">
        <v>213</v>
      </c>
      <c r="B220" s="140" t="s">
        <v>3679</v>
      </c>
      <c r="C220" s="125">
        <v>1943</v>
      </c>
      <c r="D220" s="129"/>
      <c r="E220" s="123" t="s">
        <v>3091</v>
      </c>
      <c r="F220" s="123" t="s">
        <v>16</v>
      </c>
      <c r="G220" s="123" t="s">
        <v>3092</v>
      </c>
      <c r="H220" s="126" t="s">
        <v>3032</v>
      </c>
      <c r="I220" s="126" t="s">
        <v>3001</v>
      </c>
      <c r="J220" s="127">
        <v>59920</v>
      </c>
      <c r="K220" s="117">
        <v>2016</v>
      </c>
      <c r="L220" s="118"/>
    </row>
    <row r="221" spans="1:12" ht="15.75" x14ac:dyDescent="0.25">
      <c r="A221" s="113">
        <v>214</v>
      </c>
      <c r="B221" s="140" t="s">
        <v>3680</v>
      </c>
      <c r="C221" s="124"/>
      <c r="D221" s="125">
        <v>1983</v>
      </c>
      <c r="E221" s="123" t="s">
        <v>3093</v>
      </c>
      <c r="F221" s="123" t="s">
        <v>16</v>
      </c>
      <c r="G221" s="123" t="s">
        <v>3094</v>
      </c>
      <c r="H221" s="126" t="s">
        <v>3032</v>
      </c>
      <c r="I221" s="126" t="s">
        <v>3001</v>
      </c>
      <c r="J221" s="127">
        <v>26760</v>
      </c>
      <c r="K221" s="117">
        <v>2016</v>
      </c>
      <c r="L221" s="118"/>
    </row>
    <row r="222" spans="1:12" ht="15.75" x14ac:dyDescent="0.25">
      <c r="A222" s="113">
        <v>215</v>
      </c>
      <c r="B222" s="140" t="s">
        <v>3681</v>
      </c>
      <c r="C222" s="114"/>
      <c r="D222" s="121">
        <v>1990</v>
      </c>
      <c r="E222" s="113" t="s">
        <v>3095</v>
      </c>
      <c r="F222" s="113" t="s">
        <v>16</v>
      </c>
      <c r="G222" s="113" t="s">
        <v>67</v>
      </c>
      <c r="H222" s="120" t="s">
        <v>3038</v>
      </c>
      <c r="I222" s="120" t="s">
        <v>3001</v>
      </c>
      <c r="J222" s="117">
        <v>29520</v>
      </c>
      <c r="K222" s="117">
        <v>2016</v>
      </c>
      <c r="L222" s="118"/>
    </row>
    <row r="223" spans="1:12" ht="15.75" x14ac:dyDescent="0.25">
      <c r="A223" s="113">
        <v>216</v>
      </c>
      <c r="B223" s="140" t="s">
        <v>3682</v>
      </c>
      <c r="C223" s="114"/>
      <c r="D223" s="121">
        <v>1990</v>
      </c>
      <c r="E223" s="113" t="s">
        <v>3096</v>
      </c>
      <c r="F223" s="113" t="s">
        <v>16</v>
      </c>
      <c r="G223" s="113" t="s">
        <v>3097</v>
      </c>
      <c r="H223" s="120" t="s">
        <v>3038</v>
      </c>
      <c r="I223" s="120" t="s">
        <v>3019</v>
      </c>
      <c r="J223" s="117">
        <v>36900</v>
      </c>
      <c r="K223" s="117">
        <v>2016</v>
      </c>
      <c r="L223" s="118"/>
    </row>
    <row r="224" spans="1:12" ht="15.75" x14ac:dyDescent="0.25">
      <c r="A224" s="113">
        <v>217</v>
      </c>
      <c r="B224" s="140" t="s">
        <v>3683</v>
      </c>
      <c r="C224" s="125">
        <v>1964</v>
      </c>
      <c r="D224" s="129"/>
      <c r="E224" s="123" t="s">
        <v>3098</v>
      </c>
      <c r="F224" s="123" t="s">
        <v>16</v>
      </c>
      <c r="G224" s="123" t="s">
        <v>991</v>
      </c>
      <c r="H224" s="126" t="s">
        <v>3038</v>
      </c>
      <c r="I224" s="126" t="s">
        <v>3099</v>
      </c>
      <c r="J224" s="127">
        <v>80280</v>
      </c>
      <c r="K224" s="117">
        <v>2016</v>
      </c>
      <c r="L224" s="118"/>
    </row>
    <row r="225" spans="1:12" ht="15.75" x14ac:dyDescent="0.25">
      <c r="A225" s="113">
        <v>218</v>
      </c>
      <c r="B225" s="140" t="s">
        <v>3684</v>
      </c>
      <c r="C225" s="121">
        <v>1963</v>
      </c>
      <c r="D225" s="115"/>
      <c r="E225" s="113" t="s">
        <v>3100</v>
      </c>
      <c r="F225" s="113" t="s">
        <v>16</v>
      </c>
      <c r="G225" s="113" t="s">
        <v>1145</v>
      </c>
      <c r="H225" s="120" t="s">
        <v>3101</v>
      </c>
      <c r="I225" s="120" t="s">
        <v>3019</v>
      </c>
      <c r="J225" s="117">
        <v>29520</v>
      </c>
      <c r="K225" s="117">
        <v>2016</v>
      </c>
      <c r="L225" s="118"/>
    </row>
    <row r="226" spans="1:12" ht="15.75" x14ac:dyDescent="0.25">
      <c r="A226" s="113">
        <v>219</v>
      </c>
      <c r="B226" s="140" t="s">
        <v>3685</v>
      </c>
      <c r="C226" s="114"/>
      <c r="D226" s="121">
        <v>1965</v>
      </c>
      <c r="E226" s="113" t="s">
        <v>3102</v>
      </c>
      <c r="F226" s="113" t="s">
        <v>16</v>
      </c>
      <c r="G226" s="113" t="s">
        <v>1039</v>
      </c>
      <c r="H226" s="120" t="s">
        <v>3101</v>
      </c>
      <c r="I226" s="120" t="s">
        <v>3088</v>
      </c>
      <c r="J226" s="117">
        <v>7380</v>
      </c>
      <c r="K226" s="117">
        <v>2016</v>
      </c>
      <c r="L226" s="118"/>
    </row>
    <row r="227" spans="1:12" ht="15.75" x14ac:dyDescent="0.25">
      <c r="A227" s="113">
        <v>220</v>
      </c>
      <c r="B227" s="140" t="s">
        <v>3686</v>
      </c>
      <c r="C227" s="124"/>
      <c r="D227" s="125">
        <v>1986</v>
      </c>
      <c r="E227" s="123" t="s">
        <v>3103</v>
      </c>
      <c r="F227" s="123" t="s">
        <v>16</v>
      </c>
      <c r="G227" s="123" t="s">
        <v>3104</v>
      </c>
      <c r="H227" s="126" t="s">
        <v>3101</v>
      </c>
      <c r="I227" s="126" t="s">
        <v>3020</v>
      </c>
      <c r="J227" s="127">
        <v>89880</v>
      </c>
      <c r="K227" s="117">
        <v>2016</v>
      </c>
      <c r="L227" s="118"/>
    </row>
    <row r="228" spans="1:12" ht="15.75" x14ac:dyDescent="0.25">
      <c r="A228" s="113">
        <v>221</v>
      </c>
      <c r="B228" s="140" t="s">
        <v>3687</v>
      </c>
      <c r="C228" s="121">
        <v>1944</v>
      </c>
      <c r="D228" s="115"/>
      <c r="E228" s="113" t="s">
        <v>2312</v>
      </c>
      <c r="F228" s="113" t="s">
        <v>16</v>
      </c>
      <c r="G228" s="113" t="s">
        <v>153</v>
      </c>
      <c r="H228" s="120" t="s">
        <v>3001</v>
      </c>
      <c r="I228" s="120" t="s">
        <v>3079</v>
      </c>
      <c r="J228" s="122">
        <v>123120</v>
      </c>
      <c r="K228" s="117">
        <v>2016</v>
      </c>
      <c r="L228" s="118"/>
    </row>
    <row r="229" spans="1:12" ht="15.75" x14ac:dyDescent="0.25">
      <c r="A229" s="113">
        <v>222</v>
      </c>
      <c r="B229" s="140" t="s">
        <v>3688</v>
      </c>
      <c r="C229" s="121">
        <v>1959</v>
      </c>
      <c r="D229" s="115"/>
      <c r="E229" s="113" t="s">
        <v>2326</v>
      </c>
      <c r="F229" s="113" t="s">
        <v>16</v>
      </c>
      <c r="G229" s="113" t="s">
        <v>177</v>
      </c>
      <c r="H229" s="120" t="s">
        <v>3001</v>
      </c>
      <c r="I229" s="120" t="s">
        <v>3105</v>
      </c>
      <c r="J229" s="117">
        <v>116480</v>
      </c>
      <c r="K229" s="117">
        <v>2016</v>
      </c>
      <c r="L229" s="118"/>
    </row>
    <row r="230" spans="1:12" ht="15.75" x14ac:dyDescent="0.25">
      <c r="A230" s="113">
        <v>223</v>
      </c>
      <c r="B230" s="140" t="s">
        <v>3689</v>
      </c>
      <c r="C230" s="128"/>
      <c r="D230" s="121">
        <v>1966</v>
      </c>
      <c r="E230" s="113" t="s">
        <v>2316</v>
      </c>
      <c r="F230" s="113" t="s">
        <v>16</v>
      </c>
      <c r="G230" s="113" t="s">
        <v>17</v>
      </c>
      <c r="H230" s="120" t="s">
        <v>3001</v>
      </c>
      <c r="I230" s="120" t="s">
        <v>3079</v>
      </c>
      <c r="J230" s="122">
        <v>72975</v>
      </c>
      <c r="K230" s="117">
        <v>2016</v>
      </c>
      <c r="L230" s="118"/>
    </row>
    <row r="231" spans="1:12" ht="15.75" x14ac:dyDescent="0.25">
      <c r="A231" s="113">
        <v>224</v>
      </c>
      <c r="B231" s="140" t="s">
        <v>3690</v>
      </c>
      <c r="C231" s="128"/>
      <c r="D231" s="121">
        <v>1960</v>
      </c>
      <c r="E231" s="113" t="s">
        <v>2330</v>
      </c>
      <c r="F231" s="113" t="s">
        <v>16</v>
      </c>
      <c r="G231" s="113" t="s">
        <v>182</v>
      </c>
      <c r="H231" s="120" t="s">
        <v>3001</v>
      </c>
      <c r="I231" s="120" t="s">
        <v>3106</v>
      </c>
      <c r="J231" s="117">
        <v>156000</v>
      </c>
      <c r="K231" s="117">
        <v>2016</v>
      </c>
      <c r="L231" s="118"/>
    </row>
    <row r="232" spans="1:12" ht="15.75" x14ac:dyDescent="0.25">
      <c r="A232" s="113">
        <v>225</v>
      </c>
      <c r="B232" s="140" t="s">
        <v>3691</v>
      </c>
      <c r="C232" s="121">
        <v>1973</v>
      </c>
      <c r="D232" s="115"/>
      <c r="E232" s="113" t="s">
        <v>3107</v>
      </c>
      <c r="F232" s="113" t="s">
        <v>16</v>
      </c>
      <c r="G232" s="113" t="s">
        <v>94</v>
      </c>
      <c r="H232" s="120" t="s">
        <v>3001</v>
      </c>
      <c r="I232" s="120" t="s">
        <v>3042</v>
      </c>
      <c r="J232" s="117">
        <v>29520</v>
      </c>
      <c r="K232" s="117">
        <v>2016</v>
      </c>
      <c r="L232" s="118"/>
    </row>
    <row r="233" spans="1:12" ht="15.75" x14ac:dyDescent="0.25">
      <c r="A233" s="113">
        <v>226</v>
      </c>
      <c r="B233" s="140" t="s">
        <v>3692</v>
      </c>
      <c r="C233" s="121">
        <v>1984</v>
      </c>
      <c r="D233" s="115"/>
      <c r="E233" s="113" t="s">
        <v>3108</v>
      </c>
      <c r="F233" s="113" t="s">
        <v>16</v>
      </c>
      <c r="G233" s="113" t="s">
        <v>1008</v>
      </c>
      <c r="H233" s="120" t="s">
        <v>3001</v>
      </c>
      <c r="I233" s="120" t="s">
        <v>3053</v>
      </c>
      <c r="J233" s="117">
        <v>22140</v>
      </c>
      <c r="K233" s="117">
        <v>2016</v>
      </c>
      <c r="L233" s="118"/>
    </row>
    <row r="234" spans="1:12" ht="15.75" x14ac:dyDescent="0.25">
      <c r="A234" s="113">
        <v>227</v>
      </c>
      <c r="B234" s="140" t="s">
        <v>3693</v>
      </c>
      <c r="C234" s="121">
        <v>2000</v>
      </c>
      <c r="D234" s="115"/>
      <c r="E234" s="113" t="s">
        <v>3109</v>
      </c>
      <c r="F234" s="113" t="s">
        <v>16</v>
      </c>
      <c r="G234" s="113" t="s">
        <v>3110</v>
      </c>
      <c r="H234" s="120" t="s">
        <v>3001</v>
      </c>
      <c r="I234" s="120" t="s">
        <v>3053</v>
      </c>
      <c r="J234" s="117">
        <v>14760</v>
      </c>
      <c r="K234" s="117">
        <v>2016</v>
      </c>
      <c r="L234" s="118"/>
    </row>
    <row r="235" spans="1:12" ht="15.75" x14ac:dyDescent="0.25">
      <c r="A235" s="113">
        <v>228</v>
      </c>
      <c r="B235" s="140" t="s">
        <v>3694</v>
      </c>
      <c r="C235" s="114"/>
      <c r="D235" s="121">
        <v>1956</v>
      </c>
      <c r="E235" s="113" t="s">
        <v>3111</v>
      </c>
      <c r="F235" s="113" t="s">
        <v>16</v>
      </c>
      <c r="G235" s="113" t="s">
        <v>1082</v>
      </c>
      <c r="H235" s="120" t="s">
        <v>3001</v>
      </c>
      <c r="I235" s="120" t="s">
        <v>3019</v>
      </c>
      <c r="J235" s="117">
        <v>14760</v>
      </c>
      <c r="K235" s="117">
        <v>2016</v>
      </c>
      <c r="L235" s="118"/>
    </row>
    <row r="236" spans="1:12" ht="15.75" x14ac:dyDescent="0.25">
      <c r="A236" s="113">
        <v>229</v>
      </c>
      <c r="B236" s="140" t="s">
        <v>3688</v>
      </c>
      <c r="C236" s="125">
        <v>1959</v>
      </c>
      <c r="D236" s="129"/>
      <c r="E236" s="123" t="s">
        <v>2326</v>
      </c>
      <c r="F236" s="123" t="s">
        <v>16</v>
      </c>
      <c r="G236" s="123" t="s">
        <v>177</v>
      </c>
      <c r="H236" s="126" t="s">
        <v>3001</v>
      </c>
      <c r="I236" s="126" t="s">
        <v>3105</v>
      </c>
      <c r="J236" s="127">
        <v>74010</v>
      </c>
      <c r="K236" s="117">
        <v>2016</v>
      </c>
      <c r="L236" s="118"/>
    </row>
    <row r="237" spans="1:12" ht="15.75" x14ac:dyDescent="0.25">
      <c r="A237" s="113">
        <v>230</v>
      </c>
      <c r="B237" s="140" t="s">
        <v>3695</v>
      </c>
      <c r="C237" s="121">
        <v>1966</v>
      </c>
      <c r="D237" s="115"/>
      <c r="E237" s="113" t="s">
        <v>2334</v>
      </c>
      <c r="F237" s="113" t="s">
        <v>16</v>
      </c>
      <c r="G237" s="113" t="s">
        <v>320</v>
      </c>
      <c r="H237" s="120" t="s">
        <v>3019</v>
      </c>
      <c r="I237" s="120" t="s">
        <v>3112</v>
      </c>
      <c r="J237" s="117">
        <v>107560</v>
      </c>
      <c r="K237" s="117">
        <v>2016</v>
      </c>
      <c r="L237" s="118"/>
    </row>
    <row r="238" spans="1:12" ht="15.75" x14ac:dyDescent="0.25">
      <c r="A238" s="113">
        <v>231</v>
      </c>
      <c r="B238" s="140" t="s">
        <v>3696</v>
      </c>
      <c r="C238" s="121">
        <v>1971</v>
      </c>
      <c r="D238" s="115"/>
      <c r="E238" s="113" t="s">
        <v>3113</v>
      </c>
      <c r="F238" s="113" t="s">
        <v>16</v>
      </c>
      <c r="G238" s="113" t="s">
        <v>21</v>
      </c>
      <c r="H238" s="120" t="s">
        <v>3019</v>
      </c>
      <c r="I238" s="120" t="s">
        <v>3042</v>
      </c>
      <c r="J238" s="117">
        <v>22140</v>
      </c>
      <c r="K238" s="117">
        <v>2016</v>
      </c>
      <c r="L238" s="118"/>
    </row>
    <row r="239" spans="1:12" ht="15.75" x14ac:dyDescent="0.25">
      <c r="A239" s="113">
        <v>232</v>
      </c>
      <c r="B239" s="140" t="s">
        <v>513</v>
      </c>
      <c r="C239" s="114"/>
      <c r="D239" s="121">
        <v>1955</v>
      </c>
      <c r="E239" s="113" t="s">
        <v>1209</v>
      </c>
      <c r="F239" s="113" t="s">
        <v>16</v>
      </c>
      <c r="G239" s="113" t="s">
        <v>991</v>
      </c>
      <c r="H239" s="120" t="s">
        <v>3019</v>
      </c>
      <c r="I239" s="120" t="s">
        <v>3020</v>
      </c>
      <c r="J239" s="117">
        <v>7380</v>
      </c>
      <c r="K239" s="117">
        <v>2016</v>
      </c>
      <c r="L239" s="118"/>
    </row>
    <row r="240" spans="1:12" ht="15.75" x14ac:dyDescent="0.25">
      <c r="A240" s="113">
        <v>233</v>
      </c>
      <c r="B240" s="140" t="s">
        <v>3697</v>
      </c>
      <c r="C240" s="114"/>
      <c r="D240" s="121">
        <v>2008</v>
      </c>
      <c r="E240" s="113" t="s">
        <v>3114</v>
      </c>
      <c r="F240" s="113" t="s">
        <v>16</v>
      </c>
      <c r="G240" s="113" t="s">
        <v>160</v>
      </c>
      <c r="H240" s="120" t="s">
        <v>3019</v>
      </c>
      <c r="I240" s="120" t="s">
        <v>3020</v>
      </c>
      <c r="J240" s="117">
        <v>7380</v>
      </c>
      <c r="K240" s="117">
        <v>2016</v>
      </c>
      <c r="L240" s="118"/>
    </row>
    <row r="241" spans="1:12" ht="15.75" x14ac:dyDescent="0.25">
      <c r="A241" s="113">
        <v>234</v>
      </c>
      <c r="B241" s="140" t="s">
        <v>3698</v>
      </c>
      <c r="C241" s="114"/>
      <c r="D241" s="121">
        <v>1969</v>
      </c>
      <c r="E241" s="113" t="s">
        <v>3115</v>
      </c>
      <c r="F241" s="113" t="s">
        <v>16</v>
      </c>
      <c r="G241" s="113" t="s">
        <v>3094</v>
      </c>
      <c r="H241" s="120" t="s">
        <v>3053</v>
      </c>
      <c r="I241" s="120" t="s">
        <v>3105</v>
      </c>
      <c r="J241" s="116">
        <v>51660</v>
      </c>
      <c r="K241" s="117">
        <v>2016</v>
      </c>
      <c r="L241" s="118"/>
    </row>
    <row r="242" spans="1:12" ht="15.75" x14ac:dyDescent="0.25">
      <c r="A242" s="113">
        <v>235</v>
      </c>
      <c r="B242" s="140" t="s">
        <v>3699</v>
      </c>
      <c r="C242" s="125">
        <v>1941</v>
      </c>
      <c r="D242" s="129"/>
      <c r="E242" s="123" t="s">
        <v>3116</v>
      </c>
      <c r="F242" s="123" t="s">
        <v>16</v>
      </c>
      <c r="G242" s="123" t="s">
        <v>3117</v>
      </c>
      <c r="H242" s="126" t="s">
        <v>3053</v>
      </c>
      <c r="I242" s="126" t="s">
        <v>3105</v>
      </c>
      <c r="J242" s="127">
        <v>53520</v>
      </c>
      <c r="K242" s="117">
        <v>2016</v>
      </c>
      <c r="L242" s="118"/>
    </row>
    <row r="243" spans="1:12" ht="15.75" x14ac:dyDescent="0.25">
      <c r="A243" s="113">
        <v>236</v>
      </c>
      <c r="B243" s="140" t="s">
        <v>3700</v>
      </c>
      <c r="C243" s="131"/>
      <c r="D243" s="125">
        <v>1969</v>
      </c>
      <c r="E243" s="123" t="s">
        <v>3118</v>
      </c>
      <c r="F243" s="123" t="s">
        <v>16</v>
      </c>
      <c r="G243" s="123" t="s">
        <v>419</v>
      </c>
      <c r="H243" s="126" t="s">
        <v>3053</v>
      </c>
      <c r="I243" s="126" t="s">
        <v>3106</v>
      </c>
      <c r="J243" s="127">
        <v>133800</v>
      </c>
      <c r="K243" s="117">
        <v>2016</v>
      </c>
      <c r="L243" s="118"/>
    </row>
    <row r="244" spans="1:12" ht="15.75" x14ac:dyDescent="0.25">
      <c r="A244" s="113">
        <v>237</v>
      </c>
      <c r="B244" s="140" t="s">
        <v>3701</v>
      </c>
      <c r="C244" s="121">
        <v>1962</v>
      </c>
      <c r="D244" s="115"/>
      <c r="E244" s="113" t="s">
        <v>2344</v>
      </c>
      <c r="F244" s="113" t="s">
        <v>16</v>
      </c>
      <c r="G244" s="113" t="s">
        <v>1039</v>
      </c>
      <c r="H244" s="120" t="s">
        <v>3042</v>
      </c>
      <c r="I244" s="120" t="s">
        <v>3119</v>
      </c>
      <c r="J244" s="117">
        <v>282960</v>
      </c>
      <c r="K244" s="117">
        <v>2016</v>
      </c>
      <c r="L244" s="118"/>
    </row>
    <row r="245" spans="1:12" ht="15.75" x14ac:dyDescent="0.25">
      <c r="A245" s="113">
        <v>238</v>
      </c>
      <c r="B245" s="140" t="s">
        <v>3702</v>
      </c>
      <c r="C245" s="128"/>
      <c r="D245" s="121">
        <v>1939</v>
      </c>
      <c r="E245" s="113" t="s">
        <v>2339</v>
      </c>
      <c r="F245" s="113" t="s">
        <v>16</v>
      </c>
      <c r="G245" s="113" t="s">
        <v>153</v>
      </c>
      <c r="H245" s="120" t="s">
        <v>3042</v>
      </c>
      <c r="I245" s="120" t="s">
        <v>3120</v>
      </c>
      <c r="J245" s="117">
        <v>112020</v>
      </c>
      <c r="K245" s="117">
        <v>2016</v>
      </c>
      <c r="L245" s="118"/>
    </row>
    <row r="246" spans="1:12" ht="15.75" x14ac:dyDescent="0.25">
      <c r="A246" s="113">
        <v>239</v>
      </c>
      <c r="B246" s="140" t="s">
        <v>3703</v>
      </c>
      <c r="C246" s="121">
        <v>2007</v>
      </c>
      <c r="D246" s="115"/>
      <c r="E246" s="113" t="s">
        <v>3121</v>
      </c>
      <c r="F246" s="113" t="s">
        <v>16</v>
      </c>
      <c r="G246" s="113" t="s">
        <v>3122</v>
      </c>
      <c r="H246" s="120" t="s">
        <v>3042</v>
      </c>
      <c r="I246" s="120" t="s">
        <v>3079</v>
      </c>
      <c r="J246" s="117">
        <v>9225</v>
      </c>
      <c r="K246" s="117">
        <v>2016</v>
      </c>
      <c r="L246" s="118"/>
    </row>
    <row r="247" spans="1:12" ht="15.75" x14ac:dyDescent="0.25">
      <c r="A247" s="113">
        <v>240</v>
      </c>
      <c r="B247" s="140" t="s">
        <v>3704</v>
      </c>
      <c r="C247" s="121">
        <v>1952</v>
      </c>
      <c r="D247" s="115"/>
      <c r="E247" s="113" t="s">
        <v>3123</v>
      </c>
      <c r="F247" s="113" t="s">
        <v>16</v>
      </c>
      <c r="G247" s="113" t="s">
        <v>3078</v>
      </c>
      <c r="H247" s="120" t="s">
        <v>3042</v>
      </c>
      <c r="I247" s="120" t="s">
        <v>3076</v>
      </c>
      <c r="J247" s="117">
        <v>22140</v>
      </c>
      <c r="K247" s="117">
        <v>2016</v>
      </c>
      <c r="L247" s="118"/>
    </row>
    <row r="248" spans="1:12" ht="15.75" x14ac:dyDescent="0.25">
      <c r="A248" s="113">
        <v>241</v>
      </c>
      <c r="B248" s="140" t="s">
        <v>3705</v>
      </c>
      <c r="C248" s="121">
        <v>2008</v>
      </c>
      <c r="D248" s="115"/>
      <c r="E248" s="113" t="s">
        <v>3124</v>
      </c>
      <c r="F248" s="113" t="s">
        <v>16</v>
      </c>
      <c r="G248" s="113" t="s">
        <v>3125</v>
      </c>
      <c r="H248" s="120" t="s">
        <v>3042</v>
      </c>
      <c r="I248" s="120" t="s">
        <v>3079</v>
      </c>
      <c r="J248" s="117">
        <v>36900</v>
      </c>
      <c r="K248" s="117">
        <v>2016</v>
      </c>
      <c r="L248" s="118"/>
    </row>
    <row r="249" spans="1:12" ht="15.75" x14ac:dyDescent="0.25">
      <c r="A249" s="113">
        <v>242</v>
      </c>
      <c r="B249" s="140" t="s">
        <v>3706</v>
      </c>
      <c r="C249" s="114"/>
      <c r="D249" s="121">
        <v>1952</v>
      </c>
      <c r="E249" s="113" t="s">
        <v>3126</v>
      </c>
      <c r="F249" s="113" t="s">
        <v>51</v>
      </c>
      <c r="G249" s="113" t="s">
        <v>1118</v>
      </c>
      <c r="H249" s="120" t="s">
        <v>3042</v>
      </c>
      <c r="I249" s="120" t="s">
        <v>3127</v>
      </c>
      <c r="J249" s="116">
        <v>29520</v>
      </c>
      <c r="K249" s="117">
        <v>2016</v>
      </c>
      <c r="L249" s="118"/>
    </row>
    <row r="250" spans="1:12" ht="15.75" x14ac:dyDescent="0.25">
      <c r="A250" s="113">
        <v>243</v>
      </c>
      <c r="B250" s="140" t="s">
        <v>3707</v>
      </c>
      <c r="C250" s="125">
        <v>1965</v>
      </c>
      <c r="D250" s="129"/>
      <c r="E250" s="123" t="s">
        <v>3128</v>
      </c>
      <c r="F250" s="123" t="s">
        <v>16</v>
      </c>
      <c r="G250" s="123" t="s">
        <v>3129</v>
      </c>
      <c r="H250" s="126" t="s">
        <v>3042</v>
      </c>
      <c r="I250" s="126" t="s">
        <v>3079</v>
      </c>
      <c r="J250" s="127">
        <v>59920</v>
      </c>
      <c r="K250" s="117">
        <v>2016</v>
      </c>
      <c r="L250" s="118"/>
    </row>
    <row r="251" spans="1:12" ht="15.75" x14ac:dyDescent="0.25">
      <c r="A251" s="113">
        <v>244</v>
      </c>
      <c r="B251" s="140" t="s">
        <v>3708</v>
      </c>
      <c r="C251" s="124"/>
      <c r="D251" s="125">
        <v>2002</v>
      </c>
      <c r="E251" s="123" t="s">
        <v>3130</v>
      </c>
      <c r="F251" s="123" t="s">
        <v>16</v>
      </c>
      <c r="G251" s="123" t="s">
        <v>3131</v>
      </c>
      <c r="H251" s="126" t="s">
        <v>3042</v>
      </c>
      <c r="I251" s="126" t="s">
        <v>3079</v>
      </c>
      <c r="J251" s="127">
        <v>29960</v>
      </c>
      <c r="K251" s="117">
        <v>2016</v>
      </c>
      <c r="L251" s="118"/>
    </row>
    <row r="252" spans="1:12" ht="15.75" x14ac:dyDescent="0.25">
      <c r="A252" s="113">
        <v>245</v>
      </c>
      <c r="B252" s="140" t="s">
        <v>3709</v>
      </c>
      <c r="C252" s="131"/>
      <c r="D252" s="125">
        <v>1964</v>
      </c>
      <c r="E252" s="123" t="s">
        <v>3132</v>
      </c>
      <c r="F252" s="123" t="s">
        <v>16</v>
      </c>
      <c r="G252" s="123" t="s">
        <v>153</v>
      </c>
      <c r="H252" s="126" t="s">
        <v>3042</v>
      </c>
      <c r="I252" s="126" t="s">
        <v>3099</v>
      </c>
      <c r="J252" s="127">
        <v>59920</v>
      </c>
      <c r="K252" s="117">
        <v>2016</v>
      </c>
      <c r="L252" s="118"/>
    </row>
    <row r="253" spans="1:12" ht="15.75" x14ac:dyDescent="0.25">
      <c r="A253" s="113">
        <v>246</v>
      </c>
      <c r="B253" s="140" t="s">
        <v>1279</v>
      </c>
      <c r="C253" s="128"/>
      <c r="D253" s="121">
        <v>1957</v>
      </c>
      <c r="E253" s="113" t="s">
        <v>2348</v>
      </c>
      <c r="F253" s="113" t="s">
        <v>16</v>
      </c>
      <c r="G253" s="113" t="s">
        <v>177</v>
      </c>
      <c r="H253" s="120" t="s">
        <v>3020</v>
      </c>
      <c r="I253" s="120" t="s">
        <v>3120</v>
      </c>
      <c r="J253" s="117">
        <v>151800</v>
      </c>
      <c r="K253" s="117">
        <v>2016</v>
      </c>
      <c r="L253" s="118"/>
    </row>
    <row r="254" spans="1:12" ht="15.75" x14ac:dyDescent="0.25">
      <c r="A254" s="113">
        <v>247</v>
      </c>
      <c r="B254" s="140" t="s">
        <v>3710</v>
      </c>
      <c r="C254" s="114"/>
      <c r="D254" s="121">
        <v>1985</v>
      </c>
      <c r="E254" s="113" t="s">
        <v>3133</v>
      </c>
      <c r="F254" s="113" t="s">
        <v>16</v>
      </c>
      <c r="G254" s="113" t="s">
        <v>3134</v>
      </c>
      <c r="H254" s="120" t="s">
        <v>3020</v>
      </c>
      <c r="I254" s="120" t="s">
        <v>3079</v>
      </c>
      <c r="J254" s="117">
        <v>29520</v>
      </c>
      <c r="K254" s="117">
        <v>2016</v>
      </c>
      <c r="L254" s="118"/>
    </row>
    <row r="255" spans="1:12" ht="15.75" x14ac:dyDescent="0.25">
      <c r="A255" s="113">
        <v>248</v>
      </c>
      <c r="B255" s="140" t="s">
        <v>3711</v>
      </c>
      <c r="C255" s="131"/>
      <c r="D255" s="125">
        <v>1992</v>
      </c>
      <c r="E255" s="123" t="s">
        <v>3135</v>
      </c>
      <c r="F255" s="123" t="s">
        <v>3136</v>
      </c>
      <c r="G255" s="123" t="s">
        <v>3137</v>
      </c>
      <c r="H255" s="126" t="s">
        <v>3020</v>
      </c>
      <c r="I255" s="126" t="s">
        <v>3112</v>
      </c>
      <c r="J255" s="127">
        <v>53520</v>
      </c>
      <c r="K255" s="117">
        <v>2016</v>
      </c>
      <c r="L255" s="118"/>
    </row>
    <row r="256" spans="1:12" ht="15.75" x14ac:dyDescent="0.25">
      <c r="A256" s="113">
        <v>249</v>
      </c>
      <c r="B256" s="140" t="s">
        <v>3712</v>
      </c>
      <c r="C256" s="125">
        <v>1984</v>
      </c>
      <c r="D256" s="129"/>
      <c r="E256" s="123" t="s">
        <v>3138</v>
      </c>
      <c r="F256" s="123" t="s">
        <v>16</v>
      </c>
      <c r="G256" s="123" t="s">
        <v>153</v>
      </c>
      <c r="H256" s="126" t="s">
        <v>3020</v>
      </c>
      <c r="I256" s="126" t="s">
        <v>3106</v>
      </c>
      <c r="J256" s="127">
        <v>89880</v>
      </c>
      <c r="K256" s="117">
        <v>2016</v>
      </c>
      <c r="L256" s="118"/>
    </row>
    <row r="257" spans="1:12" ht="15.75" x14ac:dyDescent="0.25">
      <c r="A257" s="113">
        <v>250</v>
      </c>
      <c r="B257" s="140" t="s">
        <v>3713</v>
      </c>
      <c r="C257" s="121">
        <v>1991</v>
      </c>
      <c r="D257" s="115"/>
      <c r="E257" s="113" t="s">
        <v>3139</v>
      </c>
      <c r="F257" s="113" t="s">
        <v>16</v>
      </c>
      <c r="G257" s="113" t="s">
        <v>988</v>
      </c>
      <c r="H257" s="120" t="s">
        <v>3140</v>
      </c>
      <c r="I257" s="120" t="s">
        <v>3079</v>
      </c>
      <c r="J257" s="117">
        <v>22140</v>
      </c>
      <c r="K257" s="117">
        <v>2016</v>
      </c>
      <c r="L257" s="118"/>
    </row>
    <row r="258" spans="1:12" ht="15.75" x14ac:dyDescent="0.25">
      <c r="A258" s="113">
        <v>251</v>
      </c>
      <c r="B258" s="140" t="s">
        <v>3714</v>
      </c>
      <c r="C258" s="114"/>
      <c r="D258" s="121">
        <v>1957</v>
      </c>
      <c r="E258" s="113" t="s">
        <v>3141</v>
      </c>
      <c r="F258" s="113" t="s">
        <v>16</v>
      </c>
      <c r="G258" s="113" t="s">
        <v>989</v>
      </c>
      <c r="H258" s="120" t="s">
        <v>3140</v>
      </c>
      <c r="I258" s="120" t="s">
        <v>3099</v>
      </c>
      <c r="J258" s="116">
        <v>9225</v>
      </c>
      <c r="K258" s="117">
        <v>2016</v>
      </c>
      <c r="L258" s="118"/>
    </row>
    <row r="259" spans="1:12" ht="15.75" x14ac:dyDescent="0.25">
      <c r="A259" s="113">
        <v>252</v>
      </c>
      <c r="B259" s="140" t="s">
        <v>3715</v>
      </c>
      <c r="C259" s="114"/>
      <c r="D259" s="121">
        <v>1999</v>
      </c>
      <c r="E259" s="113" t="s">
        <v>3142</v>
      </c>
      <c r="F259" s="113" t="s">
        <v>16</v>
      </c>
      <c r="G259" s="113" t="s">
        <v>3143</v>
      </c>
      <c r="H259" s="120" t="s">
        <v>3140</v>
      </c>
      <c r="I259" s="120" t="s">
        <v>3144</v>
      </c>
      <c r="J259" s="116">
        <v>81180</v>
      </c>
      <c r="K259" s="117">
        <v>2016</v>
      </c>
      <c r="L259" s="118"/>
    </row>
    <row r="260" spans="1:12" ht="15.75" x14ac:dyDescent="0.25">
      <c r="A260" s="113">
        <v>253</v>
      </c>
      <c r="B260" s="140" t="s">
        <v>3716</v>
      </c>
      <c r="C260" s="131"/>
      <c r="D260" s="125">
        <v>2010</v>
      </c>
      <c r="E260" s="123" t="s">
        <v>3145</v>
      </c>
      <c r="F260" s="123" t="s">
        <v>16</v>
      </c>
      <c r="G260" s="123" t="s">
        <v>1092</v>
      </c>
      <c r="H260" s="126" t="s">
        <v>3140</v>
      </c>
      <c r="I260" s="126" t="s">
        <v>3112</v>
      </c>
      <c r="J260" s="127">
        <v>29960</v>
      </c>
      <c r="K260" s="117">
        <v>2016</v>
      </c>
      <c r="L260" s="118"/>
    </row>
    <row r="261" spans="1:12" ht="15.75" x14ac:dyDescent="0.25">
      <c r="A261" s="113">
        <v>254</v>
      </c>
      <c r="B261" s="140" t="s">
        <v>3717</v>
      </c>
      <c r="C261" s="114"/>
      <c r="D261" s="121">
        <v>1949</v>
      </c>
      <c r="E261" s="113" t="s">
        <v>3146</v>
      </c>
      <c r="F261" s="113" t="s">
        <v>16</v>
      </c>
      <c r="G261" s="113" t="s">
        <v>1082</v>
      </c>
      <c r="H261" s="120" t="s">
        <v>3076</v>
      </c>
      <c r="I261" s="120" t="s">
        <v>3147</v>
      </c>
      <c r="J261" s="116">
        <v>20295</v>
      </c>
      <c r="K261" s="117">
        <v>2016</v>
      </c>
      <c r="L261" s="118"/>
    </row>
    <row r="262" spans="1:12" ht="15.75" x14ac:dyDescent="0.25">
      <c r="A262" s="113">
        <v>255</v>
      </c>
      <c r="B262" s="140" t="s">
        <v>3718</v>
      </c>
      <c r="C262" s="114"/>
      <c r="D262" s="121">
        <v>1952</v>
      </c>
      <c r="E262" s="113" t="s">
        <v>3148</v>
      </c>
      <c r="F262" s="113" t="s">
        <v>16</v>
      </c>
      <c r="G262" s="113" t="s">
        <v>3011</v>
      </c>
      <c r="H262" s="120" t="s">
        <v>3076</v>
      </c>
      <c r="I262" s="120" t="s">
        <v>3075</v>
      </c>
      <c r="J262" s="116">
        <v>14760</v>
      </c>
      <c r="K262" s="117">
        <v>2016</v>
      </c>
      <c r="L262" s="118"/>
    </row>
    <row r="263" spans="1:12" ht="15.75" x14ac:dyDescent="0.25">
      <c r="A263" s="113">
        <v>256</v>
      </c>
      <c r="B263" s="140" t="s">
        <v>493</v>
      </c>
      <c r="C263" s="114"/>
      <c r="D263" s="121">
        <v>1956</v>
      </c>
      <c r="E263" s="113" t="s">
        <v>3149</v>
      </c>
      <c r="F263" s="113" t="s">
        <v>16</v>
      </c>
      <c r="G263" s="113" t="s">
        <v>1011</v>
      </c>
      <c r="H263" s="120" t="s">
        <v>3079</v>
      </c>
      <c r="I263" s="120" t="s">
        <v>3112</v>
      </c>
      <c r="J263" s="116">
        <v>29520</v>
      </c>
      <c r="K263" s="117">
        <v>2016</v>
      </c>
      <c r="L263" s="118"/>
    </row>
    <row r="264" spans="1:12" ht="15.75" x14ac:dyDescent="0.25">
      <c r="A264" s="113">
        <v>257</v>
      </c>
      <c r="B264" s="140" t="s">
        <v>3719</v>
      </c>
      <c r="C264" s="114"/>
      <c r="D264" s="121">
        <v>1965</v>
      </c>
      <c r="E264" s="113" t="s">
        <v>3150</v>
      </c>
      <c r="F264" s="113" t="s">
        <v>16</v>
      </c>
      <c r="G264" s="113" t="s">
        <v>292</v>
      </c>
      <c r="H264" s="120" t="s">
        <v>3079</v>
      </c>
      <c r="I264" s="120" t="s">
        <v>3075</v>
      </c>
      <c r="J264" s="116">
        <v>59040</v>
      </c>
      <c r="K264" s="117">
        <v>2016</v>
      </c>
      <c r="L264" s="118"/>
    </row>
    <row r="265" spans="1:12" ht="15.75" x14ac:dyDescent="0.25">
      <c r="A265" s="113">
        <v>258</v>
      </c>
      <c r="B265" s="140" t="s">
        <v>3720</v>
      </c>
      <c r="C265" s="121">
        <v>2008</v>
      </c>
      <c r="D265" s="115">
        <v>1</v>
      </c>
      <c r="E265" s="113" t="s">
        <v>3151</v>
      </c>
      <c r="F265" s="113" t="s">
        <v>16</v>
      </c>
      <c r="G265" s="113" t="s">
        <v>3152</v>
      </c>
      <c r="H265" s="120" t="s">
        <v>3079</v>
      </c>
      <c r="I265" s="120" t="s">
        <v>3075</v>
      </c>
      <c r="J265" s="116">
        <v>59040</v>
      </c>
      <c r="K265" s="117">
        <v>2016</v>
      </c>
      <c r="L265" s="118"/>
    </row>
    <row r="266" spans="1:12" ht="15.75" x14ac:dyDescent="0.25">
      <c r="A266" s="113">
        <v>259</v>
      </c>
      <c r="B266" s="140" t="s">
        <v>3721</v>
      </c>
      <c r="C266" s="121">
        <v>2002</v>
      </c>
      <c r="D266" s="115">
        <v>1</v>
      </c>
      <c r="E266" s="113" t="s">
        <v>3153</v>
      </c>
      <c r="F266" s="113" t="s">
        <v>16</v>
      </c>
      <c r="G266" s="113" t="s">
        <v>3154</v>
      </c>
      <c r="H266" s="120" t="s">
        <v>3079</v>
      </c>
      <c r="I266" s="120" t="s">
        <v>3105</v>
      </c>
      <c r="J266" s="116">
        <v>14760</v>
      </c>
      <c r="K266" s="117">
        <v>2016</v>
      </c>
      <c r="L266" s="118"/>
    </row>
    <row r="267" spans="1:12" ht="15.75" x14ac:dyDescent="0.25">
      <c r="A267" s="113">
        <v>260</v>
      </c>
      <c r="B267" s="140" t="s">
        <v>3722</v>
      </c>
      <c r="C267" s="114"/>
      <c r="D267" s="121">
        <v>2004</v>
      </c>
      <c r="E267" s="113" t="s">
        <v>3155</v>
      </c>
      <c r="F267" s="113" t="s">
        <v>16</v>
      </c>
      <c r="G267" s="113" t="s">
        <v>3156</v>
      </c>
      <c r="H267" s="120" t="s">
        <v>3079</v>
      </c>
      <c r="I267" s="120" t="s">
        <v>3157</v>
      </c>
      <c r="J267" s="116">
        <v>118080</v>
      </c>
      <c r="K267" s="117">
        <v>2016</v>
      </c>
      <c r="L267" s="118"/>
    </row>
    <row r="268" spans="1:12" ht="15.75" x14ac:dyDescent="0.25">
      <c r="A268" s="113">
        <v>261</v>
      </c>
      <c r="B268" s="140" t="s">
        <v>3723</v>
      </c>
      <c r="C268" s="125">
        <v>1966</v>
      </c>
      <c r="D268" s="129"/>
      <c r="E268" s="123" t="s">
        <v>3158</v>
      </c>
      <c r="F268" s="123" t="s">
        <v>16</v>
      </c>
      <c r="G268" s="123" t="s">
        <v>21</v>
      </c>
      <c r="H268" s="126" t="s">
        <v>3079</v>
      </c>
      <c r="I268" s="126" t="s">
        <v>3159</v>
      </c>
      <c r="J268" s="127">
        <v>209720</v>
      </c>
      <c r="K268" s="117">
        <v>2016</v>
      </c>
      <c r="L268" s="118"/>
    </row>
    <row r="269" spans="1:12" ht="15.75" x14ac:dyDescent="0.25">
      <c r="A269" s="113">
        <v>262</v>
      </c>
      <c r="B269" s="140" t="s">
        <v>3724</v>
      </c>
      <c r="C269" s="125">
        <v>2000</v>
      </c>
      <c r="D269" s="129"/>
      <c r="E269" s="123" t="s">
        <v>3160</v>
      </c>
      <c r="F269" s="123" t="s">
        <v>16</v>
      </c>
      <c r="G269" s="123" t="s">
        <v>3161</v>
      </c>
      <c r="H269" s="126" t="s">
        <v>3079</v>
      </c>
      <c r="I269" s="126" t="s">
        <v>3120</v>
      </c>
      <c r="J269" s="127">
        <v>22300</v>
      </c>
      <c r="K269" s="117">
        <v>2016</v>
      </c>
      <c r="L269" s="118"/>
    </row>
    <row r="270" spans="1:12" ht="15.75" x14ac:dyDescent="0.25">
      <c r="A270" s="113">
        <v>263</v>
      </c>
      <c r="B270" s="140" t="s">
        <v>3725</v>
      </c>
      <c r="C270" s="131"/>
      <c r="D270" s="125">
        <v>2002</v>
      </c>
      <c r="E270" s="123" t="s">
        <v>3162</v>
      </c>
      <c r="F270" s="123" t="s">
        <v>16</v>
      </c>
      <c r="G270" s="123" t="s">
        <v>3163</v>
      </c>
      <c r="H270" s="126" t="s">
        <v>3079</v>
      </c>
      <c r="I270" s="126" t="s">
        <v>3075</v>
      </c>
      <c r="J270" s="127">
        <v>89880</v>
      </c>
      <c r="K270" s="117">
        <v>2016</v>
      </c>
      <c r="L270" s="118"/>
    </row>
    <row r="271" spans="1:12" ht="15.75" x14ac:dyDescent="0.25">
      <c r="A271" s="113">
        <v>264</v>
      </c>
      <c r="B271" s="140" t="s">
        <v>3565</v>
      </c>
      <c r="C271" s="128"/>
      <c r="D271" s="121">
        <v>1949</v>
      </c>
      <c r="E271" s="113" t="s">
        <v>2351</v>
      </c>
      <c r="F271" s="113" t="s">
        <v>16</v>
      </c>
      <c r="G271" s="113" t="s">
        <v>752</v>
      </c>
      <c r="H271" s="120" t="s">
        <v>3105</v>
      </c>
      <c r="I271" s="120" t="s">
        <v>3112</v>
      </c>
      <c r="J271" s="117">
        <v>127140</v>
      </c>
      <c r="K271" s="117">
        <v>2016</v>
      </c>
      <c r="L271" s="118"/>
    </row>
    <row r="272" spans="1:12" ht="15.75" x14ac:dyDescent="0.25">
      <c r="A272" s="113">
        <v>265</v>
      </c>
      <c r="B272" s="140" t="s">
        <v>1184</v>
      </c>
      <c r="C272" s="128"/>
      <c r="D272" s="121">
        <v>1963</v>
      </c>
      <c r="E272" s="113" t="s">
        <v>1185</v>
      </c>
      <c r="F272" s="113" t="s">
        <v>16</v>
      </c>
      <c r="G272" s="113" t="s">
        <v>21</v>
      </c>
      <c r="H272" s="120" t="s">
        <v>3105</v>
      </c>
      <c r="I272" s="120" t="s">
        <v>3147</v>
      </c>
      <c r="J272" s="117">
        <v>188700</v>
      </c>
      <c r="K272" s="117">
        <v>2016</v>
      </c>
      <c r="L272" s="118"/>
    </row>
    <row r="273" spans="1:12" ht="15.75" x14ac:dyDescent="0.25">
      <c r="A273" s="113">
        <v>266</v>
      </c>
      <c r="B273" s="140" t="s">
        <v>3726</v>
      </c>
      <c r="C273" s="114"/>
      <c r="D273" s="121">
        <v>2005</v>
      </c>
      <c r="E273" s="113" t="s">
        <v>3164</v>
      </c>
      <c r="F273" s="113" t="s">
        <v>51</v>
      </c>
      <c r="G273" s="113" t="s">
        <v>3165</v>
      </c>
      <c r="H273" s="120" t="s">
        <v>3105</v>
      </c>
      <c r="I273" s="120" t="s">
        <v>3099</v>
      </c>
      <c r="J273" s="116">
        <v>1845</v>
      </c>
      <c r="K273" s="117">
        <v>2016</v>
      </c>
      <c r="L273" s="118"/>
    </row>
    <row r="274" spans="1:12" ht="15.75" x14ac:dyDescent="0.25">
      <c r="A274" s="113">
        <v>267</v>
      </c>
      <c r="B274" s="140" t="s">
        <v>3727</v>
      </c>
      <c r="C274" s="114"/>
      <c r="D274" s="121">
        <v>1954</v>
      </c>
      <c r="E274" s="113" t="s">
        <v>3166</v>
      </c>
      <c r="F274" s="113" t="s">
        <v>16</v>
      </c>
      <c r="G274" s="113" t="s">
        <v>460</v>
      </c>
      <c r="H274" s="120" t="s">
        <v>3105</v>
      </c>
      <c r="I274" s="120" t="s">
        <v>3106</v>
      </c>
      <c r="J274" s="116">
        <v>29520</v>
      </c>
      <c r="K274" s="117">
        <v>2016</v>
      </c>
      <c r="L274" s="118"/>
    </row>
    <row r="275" spans="1:12" ht="15.75" x14ac:dyDescent="0.25">
      <c r="A275" s="113">
        <v>268</v>
      </c>
      <c r="B275" s="140" t="s">
        <v>3728</v>
      </c>
      <c r="C275" s="131"/>
      <c r="D275" s="125">
        <v>1984</v>
      </c>
      <c r="E275" s="123" t="s">
        <v>3167</v>
      </c>
      <c r="F275" s="123" t="s">
        <v>16</v>
      </c>
      <c r="G275" s="123" t="s">
        <v>3094</v>
      </c>
      <c r="H275" s="126" t="s">
        <v>3105</v>
      </c>
      <c r="I275" s="126" t="s">
        <v>3075</v>
      </c>
      <c r="J275" s="127">
        <v>53520</v>
      </c>
      <c r="K275" s="117">
        <v>2016</v>
      </c>
      <c r="L275" s="118"/>
    </row>
    <row r="276" spans="1:12" ht="15.75" x14ac:dyDescent="0.25">
      <c r="A276" s="113">
        <v>269</v>
      </c>
      <c r="B276" s="140" t="s">
        <v>3729</v>
      </c>
      <c r="C276" s="131"/>
      <c r="D276" s="125">
        <v>1998</v>
      </c>
      <c r="E276" s="123" t="s">
        <v>3168</v>
      </c>
      <c r="F276" s="123" t="s">
        <v>16</v>
      </c>
      <c r="G276" s="123" t="s">
        <v>987</v>
      </c>
      <c r="H276" s="126" t="s">
        <v>3105</v>
      </c>
      <c r="I276" s="126" t="s">
        <v>3075</v>
      </c>
      <c r="J276" s="127">
        <v>29960</v>
      </c>
      <c r="K276" s="117">
        <v>2016</v>
      </c>
      <c r="L276" s="118"/>
    </row>
    <row r="277" spans="1:12" ht="15.75" x14ac:dyDescent="0.25">
      <c r="A277" s="113">
        <v>270</v>
      </c>
      <c r="B277" s="140" t="s">
        <v>3730</v>
      </c>
      <c r="C277" s="131"/>
      <c r="D277" s="125">
        <v>1976</v>
      </c>
      <c r="E277" s="123" t="s">
        <v>3169</v>
      </c>
      <c r="F277" s="123" t="s">
        <v>16</v>
      </c>
      <c r="G277" s="123" t="s">
        <v>67</v>
      </c>
      <c r="H277" s="126" t="s">
        <v>3105</v>
      </c>
      <c r="I277" s="126" t="s">
        <v>3075</v>
      </c>
      <c r="J277" s="127">
        <v>59920</v>
      </c>
      <c r="K277" s="117">
        <v>2016</v>
      </c>
      <c r="L277" s="118"/>
    </row>
    <row r="278" spans="1:12" ht="15.75" x14ac:dyDescent="0.25">
      <c r="A278" s="113">
        <v>271</v>
      </c>
      <c r="B278" s="140" t="s">
        <v>3731</v>
      </c>
      <c r="C278" s="128"/>
      <c r="D278" s="121">
        <v>1962</v>
      </c>
      <c r="E278" s="113" t="s">
        <v>2358</v>
      </c>
      <c r="F278" s="113" t="s">
        <v>16</v>
      </c>
      <c r="G278" s="113" t="s">
        <v>2357</v>
      </c>
      <c r="H278" s="120" t="s">
        <v>3099</v>
      </c>
      <c r="I278" s="120" t="s">
        <v>3075</v>
      </c>
      <c r="J278" s="117">
        <v>74680</v>
      </c>
      <c r="K278" s="117">
        <v>2016</v>
      </c>
      <c r="L278" s="118"/>
    </row>
    <row r="279" spans="1:12" ht="15.75" x14ac:dyDescent="0.25">
      <c r="A279" s="113">
        <v>272</v>
      </c>
      <c r="B279" s="140" t="s">
        <v>3732</v>
      </c>
      <c r="C279" s="121">
        <v>1977</v>
      </c>
      <c r="D279" s="115"/>
      <c r="E279" s="113" t="s">
        <v>3170</v>
      </c>
      <c r="F279" s="113" t="s">
        <v>16</v>
      </c>
      <c r="G279" s="113" t="s">
        <v>17</v>
      </c>
      <c r="H279" s="120" t="s">
        <v>3099</v>
      </c>
      <c r="I279" s="120" t="s">
        <v>3120</v>
      </c>
      <c r="J279" s="116">
        <v>22140</v>
      </c>
      <c r="K279" s="117">
        <v>2016</v>
      </c>
      <c r="L279" s="118"/>
    </row>
    <row r="280" spans="1:12" ht="15.75" x14ac:dyDescent="0.25">
      <c r="A280" s="113">
        <v>273</v>
      </c>
      <c r="B280" s="140" t="s">
        <v>3696</v>
      </c>
      <c r="C280" s="125">
        <v>1971</v>
      </c>
      <c r="D280" s="129"/>
      <c r="E280" s="123" t="s">
        <v>3113</v>
      </c>
      <c r="F280" s="123" t="s">
        <v>16</v>
      </c>
      <c r="G280" s="123" t="s">
        <v>21</v>
      </c>
      <c r="H280" s="126" t="s">
        <v>3099</v>
      </c>
      <c r="I280" s="126" t="s">
        <v>3147</v>
      </c>
      <c r="J280" s="127">
        <v>80280</v>
      </c>
      <c r="K280" s="117">
        <v>2016</v>
      </c>
      <c r="L280" s="118"/>
    </row>
    <row r="281" spans="1:12" ht="15.75" x14ac:dyDescent="0.25">
      <c r="A281" s="113">
        <v>274</v>
      </c>
      <c r="B281" s="140" t="s">
        <v>3733</v>
      </c>
      <c r="C281" s="131"/>
      <c r="D281" s="125">
        <v>2007</v>
      </c>
      <c r="E281" s="123" t="s">
        <v>3171</v>
      </c>
      <c r="F281" s="123" t="s">
        <v>16</v>
      </c>
      <c r="G281" s="123" t="s">
        <v>3172</v>
      </c>
      <c r="H281" s="126" t="s">
        <v>3099</v>
      </c>
      <c r="I281" s="126" t="s">
        <v>3144</v>
      </c>
      <c r="J281" s="127">
        <v>59920</v>
      </c>
      <c r="K281" s="117">
        <v>2016</v>
      </c>
      <c r="L281" s="118"/>
    </row>
    <row r="282" spans="1:12" ht="15.75" x14ac:dyDescent="0.25">
      <c r="A282" s="113">
        <v>275</v>
      </c>
      <c r="B282" s="140" t="s">
        <v>3734</v>
      </c>
      <c r="C282" s="121">
        <v>1968</v>
      </c>
      <c r="D282" s="115"/>
      <c r="E282" s="113" t="s">
        <v>2373</v>
      </c>
      <c r="F282" s="113" t="s">
        <v>16</v>
      </c>
      <c r="G282" s="113" t="s">
        <v>986</v>
      </c>
      <c r="H282" s="120" t="s">
        <v>3112</v>
      </c>
      <c r="I282" s="120" t="s">
        <v>3173</v>
      </c>
      <c r="J282" s="117">
        <v>43855</v>
      </c>
      <c r="K282" s="117">
        <v>2016</v>
      </c>
      <c r="L282" s="118"/>
    </row>
    <row r="283" spans="1:12" ht="15.75" x14ac:dyDescent="0.25">
      <c r="A283" s="113">
        <v>276</v>
      </c>
      <c r="B283" s="140" t="s">
        <v>3735</v>
      </c>
      <c r="C283" s="128"/>
      <c r="D283" s="121">
        <v>1968</v>
      </c>
      <c r="E283" s="113" t="s">
        <v>2363</v>
      </c>
      <c r="F283" s="113" t="s">
        <v>16</v>
      </c>
      <c r="G283" s="113" t="s">
        <v>2362</v>
      </c>
      <c r="H283" s="120" t="s">
        <v>3112</v>
      </c>
      <c r="I283" s="120" t="s">
        <v>3127</v>
      </c>
      <c r="J283" s="117">
        <v>131340</v>
      </c>
      <c r="K283" s="117">
        <v>2016</v>
      </c>
      <c r="L283" s="118"/>
    </row>
    <row r="284" spans="1:12" ht="15.75" x14ac:dyDescent="0.25">
      <c r="A284" s="113">
        <v>277</v>
      </c>
      <c r="B284" s="140" t="s">
        <v>3736</v>
      </c>
      <c r="C284" s="128"/>
      <c r="D284" s="121">
        <v>1944</v>
      </c>
      <c r="E284" s="113" t="s">
        <v>2370</v>
      </c>
      <c r="F284" s="113" t="s">
        <v>16</v>
      </c>
      <c r="G284" s="113" t="s">
        <v>153</v>
      </c>
      <c r="H284" s="120" t="s">
        <v>3112</v>
      </c>
      <c r="I284" s="120" t="s">
        <v>3147</v>
      </c>
      <c r="J284" s="117">
        <v>16440</v>
      </c>
      <c r="K284" s="117">
        <v>2016</v>
      </c>
      <c r="L284" s="118"/>
    </row>
    <row r="285" spans="1:12" ht="15.75" x14ac:dyDescent="0.25">
      <c r="A285" s="113">
        <v>278</v>
      </c>
      <c r="B285" s="140" t="s">
        <v>501</v>
      </c>
      <c r="C285" s="121">
        <v>1956</v>
      </c>
      <c r="D285" s="115"/>
      <c r="E285" s="113" t="s">
        <v>3174</v>
      </c>
      <c r="F285" s="113" t="s">
        <v>16</v>
      </c>
      <c r="G285" s="113" t="s">
        <v>1060</v>
      </c>
      <c r="H285" s="120" t="s">
        <v>3112</v>
      </c>
      <c r="I285" s="120" t="s">
        <v>3175</v>
      </c>
      <c r="J285" s="116">
        <v>14760</v>
      </c>
      <c r="K285" s="117">
        <v>2016</v>
      </c>
      <c r="L285" s="118"/>
    </row>
    <row r="286" spans="1:12" ht="15.75" x14ac:dyDescent="0.25">
      <c r="A286" s="113">
        <v>279</v>
      </c>
      <c r="B286" s="140" t="s">
        <v>3737</v>
      </c>
      <c r="C286" s="114"/>
      <c r="D286" s="121">
        <v>1932</v>
      </c>
      <c r="E286" s="113" t="s">
        <v>3176</v>
      </c>
      <c r="F286" s="113" t="s">
        <v>16</v>
      </c>
      <c r="G286" s="113" t="s">
        <v>76</v>
      </c>
      <c r="H286" s="120" t="s">
        <v>3112</v>
      </c>
      <c r="I286" s="120" t="s">
        <v>3106</v>
      </c>
      <c r="J286" s="116">
        <v>14760</v>
      </c>
      <c r="K286" s="117">
        <v>2016</v>
      </c>
      <c r="L286" s="118"/>
    </row>
    <row r="287" spans="1:12" ht="15.75" x14ac:dyDescent="0.25">
      <c r="A287" s="113">
        <v>280</v>
      </c>
      <c r="B287" s="140" t="s">
        <v>3738</v>
      </c>
      <c r="C287" s="121">
        <v>1969</v>
      </c>
      <c r="D287" s="115"/>
      <c r="E287" s="113" t="s">
        <v>3177</v>
      </c>
      <c r="F287" s="113" t="s">
        <v>114</v>
      </c>
      <c r="G287" s="113" t="s">
        <v>177</v>
      </c>
      <c r="H287" s="120" t="s">
        <v>3112</v>
      </c>
      <c r="I287" s="120" t="s">
        <v>3075</v>
      </c>
      <c r="J287" s="116">
        <v>36900</v>
      </c>
      <c r="K287" s="117">
        <v>2016</v>
      </c>
      <c r="L287" s="118"/>
    </row>
    <row r="288" spans="1:12" ht="15.75" x14ac:dyDescent="0.25">
      <c r="A288" s="113">
        <v>281</v>
      </c>
      <c r="B288" s="140" t="s">
        <v>3739</v>
      </c>
      <c r="C288" s="121">
        <v>1984</v>
      </c>
      <c r="D288" s="115"/>
      <c r="E288" s="113" t="s">
        <v>2367</v>
      </c>
      <c r="F288" s="113" t="s">
        <v>16</v>
      </c>
      <c r="G288" s="113" t="s">
        <v>160</v>
      </c>
      <c r="H288" s="120" t="s">
        <v>3112</v>
      </c>
      <c r="I288" s="120" t="s">
        <v>3120</v>
      </c>
      <c r="J288" s="116">
        <v>14760</v>
      </c>
      <c r="K288" s="117">
        <v>2016</v>
      </c>
      <c r="L288" s="118"/>
    </row>
    <row r="289" spans="1:12" ht="15.75" x14ac:dyDescent="0.25">
      <c r="A289" s="113">
        <v>282</v>
      </c>
      <c r="B289" s="140" t="s">
        <v>3740</v>
      </c>
      <c r="C289" s="121">
        <v>2008</v>
      </c>
      <c r="D289" s="115"/>
      <c r="E289" s="113" t="s">
        <v>3178</v>
      </c>
      <c r="F289" s="113" t="s">
        <v>16</v>
      </c>
      <c r="G289" s="113" t="s">
        <v>989</v>
      </c>
      <c r="H289" s="120" t="s">
        <v>3106</v>
      </c>
      <c r="I289" s="120" t="s">
        <v>3127</v>
      </c>
      <c r="J289" s="116">
        <v>59040</v>
      </c>
      <c r="K289" s="117">
        <v>2016</v>
      </c>
      <c r="L289" s="118"/>
    </row>
    <row r="290" spans="1:12" ht="15.75" x14ac:dyDescent="0.25">
      <c r="A290" s="113">
        <v>283</v>
      </c>
      <c r="B290" s="140" t="s">
        <v>3741</v>
      </c>
      <c r="C290" s="114"/>
      <c r="D290" s="121">
        <v>1956</v>
      </c>
      <c r="E290" s="113" t="s">
        <v>3179</v>
      </c>
      <c r="F290" s="113" t="s">
        <v>16</v>
      </c>
      <c r="G290" s="113" t="s">
        <v>3180</v>
      </c>
      <c r="H290" s="120" t="s">
        <v>3106</v>
      </c>
      <c r="I290" s="120" t="s">
        <v>3119</v>
      </c>
      <c r="J290" s="116">
        <v>81180</v>
      </c>
      <c r="K290" s="117">
        <v>2016</v>
      </c>
      <c r="L290" s="118"/>
    </row>
    <row r="291" spans="1:12" ht="15.75" x14ac:dyDescent="0.25">
      <c r="A291" s="113">
        <v>284</v>
      </c>
      <c r="B291" s="140" t="s">
        <v>3742</v>
      </c>
      <c r="C291" s="114"/>
      <c r="D291" s="121">
        <v>1953</v>
      </c>
      <c r="E291" s="113" t="s">
        <v>3181</v>
      </c>
      <c r="F291" s="113" t="s">
        <v>16</v>
      </c>
      <c r="G291" s="113" t="s">
        <v>153</v>
      </c>
      <c r="H291" s="120" t="s">
        <v>3120</v>
      </c>
      <c r="I291" s="120" t="s">
        <v>3147</v>
      </c>
      <c r="J291" s="116">
        <v>36900</v>
      </c>
      <c r="K291" s="117">
        <v>2016</v>
      </c>
      <c r="L291" s="118"/>
    </row>
    <row r="292" spans="1:12" ht="15.75" x14ac:dyDescent="0.25">
      <c r="A292" s="113">
        <v>285</v>
      </c>
      <c r="B292" s="140" t="s">
        <v>3743</v>
      </c>
      <c r="C292" s="128"/>
      <c r="D292" s="121">
        <v>1965</v>
      </c>
      <c r="E292" s="113" t="s">
        <v>2377</v>
      </c>
      <c r="F292" s="113" t="s">
        <v>16</v>
      </c>
      <c r="G292" s="113" t="s">
        <v>1222</v>
      </c>
      <c r="H292" s="120" t="s">
        <v>3075</v>
      </c>
      <c r="I292" s="120" t="s">
        <v>3127</v>
      </c>
      <c r="J292" s="117">
        <v>41100</v>
      </c>
      <c r="K292" s="117">
        <v>2016</v>
      </c>
      <c r="L292" s="118"/>
    </row>
    <row r="293" spans="1:12" ht="15.75" x14ac:dyDescent="0.25">
      <c r="A293" s="113">
        <v>286</v>
      </c>
      <c r="B293" s="140" t="s">
        <v>3744</v>
      </c>
      <c r="C293" s="114"/>
      <c r="D293" s="121">
        <v>1943</v>
      </c>
      <c r="E293" s="113" t="s">
        <v>3182</v>
      </c>
      <c r="F293" s="113" t="s">
        <v>16</v>
      </c>
      <c r="G293" s="113" t="s">
        <v>292</v>
      </c>
      <c r="H293" s="120" t="s">
        <v>3075</v>
      </c>
      <c r="I293" s="120" t="s">
        <v>3159</v>
      </c>
      <c r="J293" s="116">
        <v>18450</v>
      </c>
      <c r="K293" s="117">
        <v>2016</v>
      </c>
      <c r="L293" s="118"/>
    </row>
    <row r="294" spans="1:12" ht="15.75" x14ac:dyDescent="0.25">
      <c r="A294" s="113">
        <v>287</v>
      </c>
      <c r="B294" s="140" t="s">
        <v>3745</v>
      </c>
      <c r="C294" s="121">
        <v>1998</v>
      </c>
      <c r="D294" s="115"/>
      <c r="E294" s="113" t="s">
        <v>3183</v>
      </c>
      <c r="F294" s="113" t="s">
        <v>16</v>
      </c>
      <c r="G294" s="113" t="s">
        <v>3184</v>
      </c>
      <c r="H294" s="120" t="s">
        <v>3075</v>
      </c>
      <c r="I294" s="120" t="s">
        <v>3119</v>
      </c>
      <c r="J294" s="116">
        <v>51660</v>
      </c>
      <c r="K294" s="117">
        <v>2016</v>
      </c>
      <c r="L294" s="118"/>
    </row>
    <row r="295" spans="1:12" ht="15.75" x14ac:dyDescent="0.25">
      <c r="A295" s="113">
        <v>288</v>
      </c>
      <c r="B295" s="140" t="s">
        <v>3746</v>
      </c>
      <c r="C295" s="114"/>
      <c r="D295" s="121">
        <v>1964</v>
      </c>
      <c r="E295" s="113" t="s">
        <v>3185</v>
      </c>
      <c r="F295" s="113" t="s">
        <v>16</v>
      </c>
      <c r="G295" s="113" t="s">
        <v>3186</v>
      </c>
      <c r="H295" s="120" t="s">
        <v>3075</v>
      </c>
      <c r="I295" s="120" t="s">
        <v>3127</v>
      </c>
      <c r="J295" s="116">
        <v>36900</v>
      </c>
      <c r="K295" s="117">
        <v>2016</v>
      </c>
      <c r="L295" s="118"/>
    </row>
    <row r="296" spans="1:12" ht="15.75" x14ac:dyDescent="0.25">
      <c r="A296" s="113">
        <v>289</v>
      </c>
      <c r="B296" s="140" t="s">
        <v>3747</v>
      </c>
      <c r="C296" s="114"/>
      <c r="D296" s="121">
        <v>1973</v>
      </c>
      <c r="E296" s="113" t="s">
        <v>3187</v>
      </c>
      <c r="F296" s="113" t="s">
        <v>16</v>
      </c>
      <c r="G296" s="113" t="s">
        <v>3117</v>
      </c>
      <c r="H296" s="120" t="s">
        <v>3075</v>
      </c>
      <c r="I296" s="120" t="s">
        <v>3188</v>
      </c>
      <c r="J296" s="116">
        <v>110700</v>
      </c>
      <c r="K296" s="117">
        <v>2016</v>
      </c>
      <c r="L296" s="118"/>
    </row>
    <row r="297" spans="1:12" ht="15.75" x14ac:dyDescent="0.25">
      <c r="A297" s="113">
        <v>290</v>
      </c>
      <c r="B297" s="140" t="s">
        <v>3748</v>
      </c>
      <c r="C297" s="121">
        <v>2001</v>
      </c>
      <c r="D297" s="115"/>
      <c r="E297" s="113" t="s">
        <v>3189</v>
      </c>
      <c r="F297" s="113" t="s">
        <v>16</v>
      </c>
      <c r="G297" s="113" t="s">
        <v>3190</v>
      </c>
      <c r="H297" s="120" t="s">
        <v>3075</v>
      </c>
      <c r="I297" s="120" t="s">
        <v>3175</v>
      </c>
      <c r="J297" s="116">
        <v>29520</v>
      </c>
      <c r="K297" s="117">
        <v>2016</v>
      </c>
      <c r="L297" s="118"/>
    </row>
    <row r="298" spans="1:12" ht="15.75" x14ac:dyDescent="0.25">
      <c r="A298" s="113">
        <v>291</v>
      </c>
      <c r="B298" s="140" t="s">
        <v>3749</v>
      </c>
      <c r="C298" s="131"/>
      <c r="D298" s="125">
        <v>1989</v>
      </c>
      <c r="E298" s="123" t="s">
        <v>3191</v>
      </c>
      <c r="F298" s="123" t="s">
        <v>16</v>
      </c>
      <c r="G298" s="123" t="s">
        <v>3192</v>
      </c>
      <c r="H298" s="126" t="s">
        <v>3075</v>
      </c>
      <c r="I298" s="126" t="s">
        <v>3119</v>
      </c>
      <c r="J298" s="127">
        <v>80280</v>
      </c>
      <c r="K298" s="117">
        <v>2016</v>
      </c>
      <c r="L298" s="118"/>
    </row>
    <row r="299" spans="1:12" ht="15.75" x14ac:dyDescent="0.25">
      <c r="A299" s="113">
        <v>292</v>
      </c>
      <c r="B299" s="140" t="s">
        <v>3739</v>
      </c>
      <c r="C299" s="121">
        <v>1984</v>
      </c>
      <c r="D299" s="115"/>
      <c r="E299" s="113" t="s">
        <v>2367</v>
      </c>
      <c r="F299" s="113" t="s">
        <v>16</v>
      </c>
      <c r="G299" s="113" t="s">
        <v>160</v>
      </c>
      <c r="H299" s="120" t="s">
        <v>3144</v>
      </c>
      <c r="I299" s="120" t="s">
        <v>3193</v>
      </c>
      <c r="J299" s="117">
        <v>262680</v>
      </c>
      <c r="K299" s="117">
        <v>2016</v>
      </c>
      <c r="L299" s="118"/>
    </row>
    <row r="300" spans="1:12" ht="15.75" x14ac:dyDescent="0.25">
      <c r="A300" s="113">
        <v>293</v>
      </c>
      <c r="B300" s="140" t="s">
        <v>3750</v>
      </c>
      <c r="C300" s="128"/>
      <c r="D300" s="121">
        <v>1942</v>
      </c>
      <c r="E300" s="113" t="s">
        <v>2382</v>
      </c>
      <c r="F300" s="113" t="s">
        <v>16</v>
      </c>
      <c r="G300" s="113" t="s">
        <v>67</v>
      </c>
      <c r="H300" s="120" t="s">
        <v>3144</v>
      </c>
      <c r="I300" s="120" t="s">
        <v>3119</v>
      </c>
      <c r="J300" s="117">
        <v>120940</v>
      </c>
      <c r="K300" s="117">
        <v>2016</v>
      </c>
      <c r="L300" s="118"/>
    </row>
    <row r="301" spans="1:12" ht="15.75" x14ac:dyDescent="0.25">
      <c r="A301" s="113">
        <v>294</v>
      </c>
      <c r="B301" s="140" t="s">
        <v>3751</v>
      </c>
      <c r="C301" s="121">
        <v>2004</v>
      </c>
      <c r="D301" s="115"/>
      <c r="E301" s="113" t="s">
        <v>3194</v>
      </c>
      <c r="F301" s="113" t="s">
        <v>16</v>
      </c>
      <c r="G301" s="113" t="s">
        <v>3195</v>
      </c>
      <c r="H301" s="120" t="s">
        <v>3144</v>
      </c>
      <c r="I301" s="120" t="s">
        <v>3175</v>
      </c>
      <c r="J301" s="116">
        <v>22140</v>
      </c>
      <c r="K301" s="117">
        <v>2016</v>
      </c>
      <c r="L301" s="118"/>
    </row>
    <row r="302" spans="1:12" ht="15.75" x14ac:dyDescent="0.25">
      <c r="A302" s="113">
        <v>295</v>
      </c>
      <c r="B302" s="140" t="s">
        <v>3704</v>
      </c>
      <c r="C302" s="121">
        <v>1948</v>
      </c>
      <c r="D302" s="115"/>
      <c r="E302" s="113" t="s">
        <v>3196</v>
      </c>
      <c r="F302" s="113" t="s">
        <v>16</v>
      </c>
      <c r="G302" s="113" t="s">
        <v>21</v>
      </c>
      <c r="H302" s="120" t="s">
        <v>3144</v>
      </c>
      <c r="I302" s="120" t="s">
        <v>3197</v>
      </c>
      <c r="J302" s="116">
        <v>36900</v>
      </c>
      <c r="K302" s="117">
        <v>2016</v>
      </c>
      <c r="L302" s="118"/>
    </row>
    <row r="303" spans="1:12" ht="15.75" x14ac:dyDescent="0.25">
      <c r="A303" s="113">
        <v>296</v>
      </c>
      <c r="B303" s="140" t="s">
        <v>3752</v>
      </c>
      <c r="C303" s="121">
        <v>2010</v>
      </c>
      <c r="D303" s="115"/>
      <c r="E303" s="113" t="s">
        <v>3198</v>
      </c>
      <c r="F303" s="113" t="s">
        <v>16</v>
      </c>
      <c r="G303" s="113" t="s">
        <v>21</v>
      </c>
      <c r="H303" s="120" t="s">
        <v>3144</v>
      </c>
      <c r="I303" s="120" t="s">
        <v>3147</v>
      </c>
      <c r="J303" s="116">
        <v>14760</v>
      </c>
      <c r="K303" s="117">
        <v>2016</v>
      </c>
      <c r="L303" s="118"/>
    </row>
    <row r="304" spans="1:12" ht="15.75" x14ac:dyDescent="0.25">
      <c r="A304" s="113">
        <v>297</v>
      </c>
      <c r="B304" s="140" t="s">
        <v>3580</v>
      </c>
      <c r="C304" s="131"/>
      <c r="D304" s="125">
        <v>1968</v>
      </c>
      <c r="E304" s="123" t="s">
        <v>3199</v>
      </c>
      <c r="F304" s="123" t="s">
        <v>16</v>
      </c>
      <c r="G304" s="123" t="s">
        <v>177</v>
      </c>
      <c r="H304" s="126" t="s">
        <v>3144</v>
      </c>
      <c r="I304" s="126" t="s">
        <v>3200</v>
      </c>
      <c r="J304" s="127">
        <v>133800</v>
      </c>
      <c r="K304" s="117">
        <v>2016</v>
      </c>
      <c r="L304" s="118"/>
    </row>
    <row r="305" spans="1:12" ht="15.75" x14ac:dyDescent="0.25">
      <c r="A305" s="113">
        <v>298</v>
      </c>
      <c r="B305" s="140" t="s">
        <v>3753</v>
      </c>
      <c r="C305" s="125">
        <v>1991</v>
      </c>
      <c r="D305" s="129"/>
      <c r="E305" s="123" t="s">
        <v>3201</v>
      </c>
      <c r="F305" s="123" t="s">
        <v>16</v>
      </c>
      <c r="G305" s="123" t="s">
        <v>292</v>
      </c>
      <c r="H305" s="126" t="s">
        <v>3144</v>
      </c>
      <c r="I305" s="126" t="s">
        <v>3119</v>
      </c>
      <c r="J305" s="127">
        <v>59920</v>
      </c>
      <c r="K305" s="117">
        <v>2016</v>
      </c>
      <c r="L305" s="118"/>
    </row>
    <row r="306" spans="1:12" ht="15.75" x14ac:dyDescent="0.25">
      <c r="A306" s="113">
        <v>299</v>
      </c>
      <c r="B306" s="140" t="s">
        <v>3754</v>
      </c>
      <c r="C306" s="121">
        <v>1970</v>
      </c>
      <c r="D306" s="115"/>
      <c r="E306" s="113" t="s">
        <v>2386</v>
      </c>
      <c r="F306" s="113" t="s">
        <v>51</v>
      </c>
      <c r="G306" s="113" t="s">
        <v>2385</v>
      </c>
      <c r="H306" s="120" t="s">
        <v>3147</v>
      </c>
      <c r="I306" s="120" t="s">
        <v>3202</v>
      </c>
      <c r="J306" s="117">
        <v>27065</v>
      </c>
      <c r="K306" s="117">
        <v>2016</v>
      </c>
      <c r="L306" s="118"/>
    </row>
    <row r="307" spans="1:12" ht="15.75" x14ac:dyDescent="0.25">
      <c r="A307" s="113">
        <v>300</v>
      </c>
      <c r="B307" s="140" t="s">
        <v>3755</v>
      </c>
      <c r="C307" s="114"/>
      <c r="D307" s="121">
        <v>1968</v>
      </c>
      <c r="E307" s="113" t="s">
        <v>3203</v>
      </c>
      <c r="F307" s="113" t="s">
        <v>16</v>
      </c>
      <c r="G307" s="113" t="s">
        <v>21</v>
      </c>
      <c r="H307" s="120" t="s">
        <v>3147</v>
      </c>
      <c r="I307" s="120" t="s">
        <v>3119</v>
      </c>
      <c r="J307" s="116">
        <v>44280</v>
      </c>
      <c r="K307" s="117">
        <v>2016</v>
      </c>
      <c r="L307" s="118"/>
    </row>
    <row r="308" spans="1:12" ht="15.75" x14ac:dyDescent="0.25">
      <c r="A308" s="113">
        <v>301</v>
      </c>
      <c r="B308" s="140" t="s">
        <v>3756</v>
      </c>
      <c r="C308" s="121">
        <v>1937</v>
      </c>
      <c r="D308" s="115"/>
      <c r="E308" s="113" t="s">
        <v>3204</v>
      </c>
      <c r="F308" s="113" t="s">
        <v>16</v>
      </c>
      <c r="G308" s="113" t="s">
        <v>1164</v>
      </c>
      <c r="H308" s="120" t="s">
        <v>3147</v>
      </c>
      <c r="I308" s="120" t="s">
        <v>3119</v>
      </c>
      <c r="J308" s="116">
        <v>44280</v>
      </c>
      <c r="K308" s="117">
        <v>2016</v>
      </c>
      <c r="L308" s="118"/>
    </row>
    <row r="309" spans="1:12" ht="15.75" x14ac:dyDescent="0.25">
      <c r="A309" s="113">
        <v>302</v>
      </c>
      <c r="B309" s="140" t="s">
        <v>3757</v>
      </c>
      <c r="C309" s="121">
        <v>2009</v>
      </c>
      <c r="D309" s="115"/>
      <c r="E309" s="113" t="s">
        <v>3205</v>
      </c>
      <c r="F309" s="113" t="s">
        <v>16</v>
      </c>
      <c r="G309" s="113" t="s">
        <v>3206</v>
      </c>
      <c r="H309" s="120" t="s">
        <v>3147</v>
      </c>
      <c r="I309" s="120" t="s">
        <v>3119</v>
      </c>
      <c r="J309" s="116">
        <v>44280</v>
      </c>
      <c r="K309" s="117">
        <v>2016</v>
      </c>
      <c r="L309" s="118"/>
    </row>
    <row r="310" spans="1:12" ht="15.75" x14ac:dyDescent="0.25">
      <c r="A310" s="113">
        <v>303</v>
      </c>
      <c r="B310" s="140" t="s">
        <v>3640</v>
      </c>
      <c r="C310" s="131"/>
      <c r="D310" s="125">
        <v>1940</v>
      </c>
      <c r="E310" s="123" t="s">
        <v>3034</v>
      </c>
      <c r="F310" s="123" t="s">
        <v>16</v>
      </c>
      <c r="G310" s="123" t="s">
        <v>3035</v>
      </c>
      <c r="H310" s="126" t="s">
        <v>3147</v>
      </c>
      <c r="I310" s="126" t="s">
        <v>3207</v>
      </c>
      <c r="J310" s="127">
        <v>59920</v>
      </c>
      <c r="K310" s="117">
        <v>2016</v>
      </c>
      <c r="L310" s="118"/>
    </row>
    <row r="311" spans="1:12" ht="15.75" x14ac:dyDescent="0.25">
      <c r="A311" s="113">
        <v>304</v>
      </c>
      <c r="B311" s="140" t="s">
        <v>3758</v>
      </c>
      <c r="C311" s="128"/>
      <c r="D311" s="121">
        <v>1971</v>
      </c>
      <c r="E311" s="113" t="s">
        <v>2390</v>
      </c>
      <c r="F311" s="113" t="s">
        <v>61</v>
      </c>
      <c r="G311" s="113" t="s">
        <v>41</v>
      </c>
      <c r="H311" s="120" t="s">
        <v>3175</v>
      </c>
      <c r="I311" s="120" t="s">
        <v>3159</v>
      </c>
      <c r="J311" s="117">
        <v>95580</v>
      </c>
      <c r="K311" s="117">
        <v>2016</v>
      </c>
      <c r="L311" s="118"/>
    </row>
    <row r="312" spans="1:12" ht="15.75" x14ac:dyDescent="0.25">
      <c r="A312" s="113">
        <v>305</v>
      </c>
      <c r="B312" s="140" t="s">
        <v>3569</v>
      </c>
      <c r="C312" s="114"/>
      <c r="D312" s="121">
        <v>1965</v>
      </c>
      <c r="E312" s="113" t="s">
        <v>3208</v>
      </c>
      <c r="F312" s="113" t="s">
        <v>16</v>
      </c>
      <c r="G312" s="113" t="s">
        <v>1011</v>
      </c>
      <c r="H312" s="120" t="s">
        <v>3175</v>
      </c>
      <c r="I312" s="120" t="s">
        <v>3119</v>
      </c>
      <c r="J312" s="116">
        <v>29520</v>
      </c>
      <c r="K312" s="117">
        <v>2016</v>
      </c>
      <c r="L312" s="118"/>
    </row>
    <row r="313" spans="1:12" ht="15.75" x14ac:dyDescent="0.25">
      <c r="A313" s="113">
        <v>306</v>
      </c>
      <c r="B313" s="140" t="s">
        <v>3759</v>
      </c>
      <c r="C313" s="114"/>
      <c r="D313" s="121">
        <v>1954</v>
      </c>
      <c r="E313" s="113" t="s">
        <v>3209</v>
      </c>
      <c r="F313" s="113" t="s">
        <v>16</v>
      </c>
      <c r="G313" s="113" t="s">
        <v>3210</v>
      </c>
      <c r="H313" s="120" t="s">
        <v>3175</v>
      </c>
      <c r="I313" s="120" t="s">
        <v>3119</v>
      </c>
      <c r="J313" s="116">
        <v>36900</v>
      </c>
      <c r="K313" s="117">
        <v>2016</v>
      </c>
      <c r="L313" s="118"/>
    </row>
    <row r="314" spans="1:12" ht="15.75" x14ac:dyDescent="0.25">
      <c r="A314" s="113">
        <v>307</v>
      </c>
      <c r="B314" s="140" t="s">
        <v>3760</v>
      </c>
      <c r="C314" s="121">
        <v>1960</v>
      </c>
      <c r="D314" s="115"/>
      <c r="E314" s="113" t="s">
        <v>3211</v>
      </c>
      <c r="F314" s="113" t="s">
        <v>16</v>
      </c>
      <c r="G314" s="113" t="s">
        <v>147</v>
      </c>
      <c r="H314" s="120" t="s">
        <v>3175</v>
      </c>
      <c r="I314" s="120" t="s">
        <v>3202</v>
      </c>
      <c r="J314" s="116">
        <v>22140</v>
      </c>
      <c r="K314" s="117">
        <v>2016</v>
      </c>
      <c r="L314" s="118"/>
    </row>
    <row r="315" spans="1:12" ht="15.75" x14ac:dyDescent="0.25">
      <c r="A315" s="113">
        <v>308</v>
      </c>
      <c r="B315" s="140" t="s">
        <v>3684</v>
      </c>
      <c r="C315" s="125">
        <v>1963</v>
      </c>
      <c r="D315" s="129"/>
      <c r="E315" s="123" t="s">
        <v>3100</v>
      </c>
      <c r="F315" s="123" t="s">
        <v>16</v>
      </c>
      <c r="G315" s="123" t="s">
        <v>1145</v>
      </c>
      <c r="H315" s="126" t="s">
        <v>3175</v>
      </c>
      <c r="I315" s="126" t="s">
        <v>3157</v>
      </c>
      <c r="J315" s="127">
        <v>26760</v>
      </c>
      <c r="K315" s="117">
        <v>2016</v>
      </c>
      <c r="L315" s="118"/>
    </row>
    <row r="316" spans="1:12" ht="15.75" x14ac:dyDescent="0.25">
      <c r="A316" s="113">
        <v>309</v>
      </c>
      <c r="B316" s="140" t="s">
        <v>3761</v>
      </c>
      <c r="C316" s="114"/>
      <c r="D316" s="121">
        <v>2010</v>
      </c>
      <c r="E316" s="113" t="s">
        <v>3212</v>
      </c>
      <c r="F316" s="113" t="s">
        <v>16</v>
      </c>
      <c r="G316" s="113" t="s">
        <v>41</v>
      </c>
      <c r="H316" s="120" t="s">
        <v>3127</v>
      </c>
      <c r="I316" s="120" t="s">
        <v>3119</v>
      </c>
      <c r="J316" s="116">
        <v>29520</v>
      </c>
      <c r="K316" s="117">
        <v>2016</v>
      </c>
      <c r="L316" s="118"/>
    </row>
    <row r="317" spans="1:12" ht="15.75" x14ac:dyDescent="0.25">
      <c r="A317" s="113">
        <v>310</v>
      </c>
      <c r="B317" s="140" t="s">
        <v>3762</v>
      </c>
      <c r="C317" s="131"/>
      <c r="D317" s="125">
        <v>1982</v>
      </c>
      <c r="E317" s="123" t="s">
        <v>3213</v>
      </c>
      <c r="F317" s="123" t="s">
        <v>3214</v>
      </c>
      <c r="G317" s="123" t="s">
        <v>3215</v>
      </c>
      <c r="H317" s="126" t="s">
        <v>3127</v>
      </c>
      <c r="I317" s="126" t="s">
        <v>3207</v>
      </c>
      <c r="J317" s="127">
        <v>53520</v>
      </c>
      <c r="K317" s="117">
        <v>2016</v>
      </c>
      <c r="L317" s="118"/>
    </row>
    <row r="318" spans="1:12" ht="15.75" x14ac:dyDescent="0.25">
      <c r="A318" s="113">
        <v>311</v>
      </c>
      <c r="B318" s="140" t="s">
        <v>3763</v>
      </c>
      <c r="C318" s="125">
        <v>2010</v>
      </c>
      <c r="D318" s="129"/>
      <c r="E318" s="123" t="s">
        <v>3216</v>
      </c>
      <c r="F318" s="123" t="s">
        <v>16</v>
      </c>
      <c r="G318" s="123" t="s">
        <v>989</v>
      </c>
      <c r="H318" s="126" t="s">
        <v>3197</v>
      </c>
      <c r="I318" s="126" t="s">
        <v>3188</v>
      </c>
      <c r="J318" s="127">
        <v>119840</v>
      </c>
      <c r="K318" s="117">
        <v>2016</v>
      </c>
      <c r="L318" s="118"/>
    </row>
    <row r="319" spans="1:12" ht="15.75" x14ac:dyDescent="0.25">
      <c r="A319" s="113">
        <v>312</v>
      </c>
      <c r="B319" s="140" t="s">
        <v>3764</v>
      </c>
      <c r="C319" s="121">
        <v>1960</v>
      </c>
      <c r="D319" s="115"/>
      <c r="E319" s="113" t="s">
        <v>2395</v>
      </c>
      <c r="F319" s="113" t="s">
        <v>16</v>
      </c>
      <c r="G319" s="113" t="s">
        <v>94</v>
      </c>
      <c r="H319" s="120" t="s">
        <v>3202</v>
      </c>
      <c r="I319" s="120" t="s">
        <v>3200</v>
      </c>
      <c r="J319" s="117">
        <v>127140</v>
      </c>
      <c r="K319" s="117">
        <v>2016</v>
      </c>
      <c r="L319" s="118"/>
    </row>
    <row r="320" spans="1:12" ht="15.75" x14ac:dyDescent="0.25">
      <c r="A320" s="113">
        <v>313</v>
      </c>
      <c r="B320" s="140" t="s">
        <v>3765</v>
      </c>
      <c r="C320" s="114"/>
      <c r="D320" s="121">
        <v>1967</v>
      </c>
      <c r="E320" s="113" t="s">
        <v>3217</v>
      </c>
      <c r="F320" s="113" t="s">
        <v>16</v>
      </c>
      <c r="G320" s="113" t="s">
        <v>986</v>
      </c>
      <c r="H320" s="120" t="s">
        <v>3202</v>
      </c>
      <c r="I320" s="120" t="s">
        <v>3188</v>
      </c>
      <c r="J320" s="116">
        <v>16605</v>
      </c>
      <c r="K320" s="117">
        <v>2016</v>
      </c>
      <c r="L320" s="118"/>
    </row>
    <row r="321" spans="1:12" ht="15.75" x14ac:dyDescent="0.25">
      <c r="A321" s="113">
        <v>314</v>
      </c>
      <c r="B321" s="140" t="s">
        <v>3766</v>
      </c>
      <c r="C321" s="114"/>
      <c r="D321" s="121">
        <v>1968</v>
      </c>
      <c r="E321" s="113" t="s">
        <v>3218</v>
      </c>
      <c r="F321" s="113" t="s">
        <v>16</v>
      </c>
      <c r="G321" s="113" t="s">
        <v>292</v>
      </c>
      <c r="H321" s="120" t="s">
        <v>3202</v>
      </c>
      <c r="I321" s="120" t="s">
        <v>3159</v>
      </c>
      <c r="J321" s="116">
        <v>7380</v>
      </c>
      <c r="K321" s="117">
        <v>2016</v>
      </c>
      <c r="L321" s="118"/>
    </row>
    <row r="322" spans="1:12" ht="15.75" x14ac:dyDescent="0.25">
      <c r="A322" s="113">
        <v>315</v>
      </c>
      <c r="B322" s="140" t="s">
        <v>3767</v>
      </c>
      <c r="C322" s="121">
        <v>1960</v>
      </c>
      <c r="D322" s="115"/>
      <c r="E322" s="113" t="s">
        <v>2404</v>
      </c>
      <c r="F322" s="113" t="s">
        <v>16</v>
      </c>
      <c r="G322" s="113" t="s">
        <v>320</v>
      </c>
      <c r="H322" s="120" t="s">
        <v>3119</v>
      </c>
      <c r="I322" s="120" t="s">
        <v>3193</v>
      </c>
      <c r="J322" s="117">
        <v>156000</v>
      </c>
      <c r="K322" s="117">
        <v>2016</v>
      </c>
      <c r="L322" s="118"/>
    </row>
    <row r="323" spans="1:12" ht="15.75" x14ac:dyDescent="0.25">
      <c r="A323" s="113">
        <v>316</v>
      </c>
      <c r="B323" s="140" t="s">
        <v>3768</v>
      </c>
      <c r="C323" s="128"/>
      <c r="D323" s="121">
        <v>1962</v>
      </c>
      <c r="E323" s="113" t="s">
        <v>2400</v>
      </c>
      <c r="F323" s="113" t="s">
        <v>16</v>
      </c>
      <c r="G323" s="113" t="s">
        <v>2399</v>
      </c>
      <c r="H323" s="120" t="s">
        <v>3119</v>
      </c>
      <c r="I323" s="120" t="s">
        <v>3219</v>
      </c>
      <c r="J323" s="117">
        <v>174020</v>
      </c>
      <c r="K323" s="117">
        <v>2016</v>
      </c>
      <c r="L323" s="118"/>
    </row>
    <row r="324" spans="1:12" ht="15.75" x14ac:dyDescent="0.25">
      <c r="A324" s="113">
        <v>317</v>
      </c>
      <c r="B324" s="140" t="s">
        <v>3769</v>
      </c>
      <c r="C324" s="128"/>
      <c r="D324" s="121">
        <v>1975</v>
      </c>
      <c r="E324" s="113" t="s">
        <v>2407</v>
      </c>
      <c r="F324" s="113" t="s">
        <v>16</v>
      </c>
      <c r="G324" s="113" t="s">
        <v>320</v>
      </c>
      <c r="H324" s="120" t="s">
        <v>3119</v>
      </c>
      <c r="I324" s="120" t="s">
        <v>3193</v>
      </c>
      <c r="J324" s="117">
        <v>45120</v>
      </c>
      <c r="K324" s="117">
        <v>2016</v>
      </c>
      <c r="L324" s="118"/>
    </row>
    <row r="325" spans="1:12" ht="15.75" x14ac:dyDescent="0.25">
      <c r="A325" s="113">
        <v>318</v>
      </c>
      <c r="B325" s="140" t="s">
        <v>3770</v>
      </c>
      <c r="C325" s="114"/>
      <c r="D325" s="121">
        <v>1975</v>
      </c>
      <c r="E325" s="113" t="s">
        <v>3220</v>
      </c>
      <c r="F325" s="113" t="s">
        <v>16</v>
      </c>
      <c r="G325" s="113" t="s">
        <v>3221</v>
      </c>
      <c r="H325" s="120" t="s">
        <v>3119</v>
      </c>
      <c r="I325" s="120" t="s">
        <v>3188</v>
      </c>
      <c r="J325" s="116">
        <v>59040</v>
      </c>
      <c r="K325" s="117">
        <v>2016</v>
      </c>
      <c r="L325" s="118"/>
    </row>
    <row r="326" spans="1:12" ht="15.75" x14ac:dyDescent="0.25">
      <c r="A326" s="113">
        <v>319</v>
      </c>
      <c r="B326" s="140" t="s">
        <v>470</v>
      </c>
      <c r="C326" s="131"/>
      <c r="D326" s="125">
        <v>1977</v>
      </c>
      <c r="E326" s="123" t="s">
        <v>2927</v>
      </c>
      <c r="F326" s="123" t="s">
        <v>16</v>
      </c>
      <c r="G326" s="123" t="s">
        <v>2928</v>
      </c>
      <c r="H326" s="126" t="s">
        <v>3119</v>
      </c>
      <c r="I326" s="126" t="s">
        <v>3222</v>
      </c>
      <c r="J326" s="127">
        <v>119840</v>
      </c>
      <c r="K326" s="117">
        <v>2016</v>
      </c>
      <c r="L326" s="118"/>
    </row>
    <row r="327" spans="1:12" ht="15.75" x14ac:dyDescent="0.25">
      <c r="A327" s="113">
        <v>320</v>
      </c>
      <c r="B327" s="140" t="s">
        <v>3771</v>
      </c>
      <c r="C327" s="121">
        <v>1963</v>
      </c>
      <c r="D327" s="115"/>
      <c r="E327" s="113" t="s">
        <v>2411</v>
      </c>
      <c r="F327" s="113" t="s">
        <v>16</v>
      </c>
      <c r="G327" s="113" t="s">
        <v>1082</v>
      </c>
      <c r="H327" s="120" t="s">
        <v>3157</v>
      </c>
      <c r="I327" s="120" t="s">
        <v>3223</v>
      </c>
      <c r="J327" s="117">
        <v>61560</v>
      </c>
      <c r="K327" s="117">
        <v>2016</v>
      </c>
      <c r="L327" s="118"/>
    </row>
    <row r="328" spans="1:12" ht="15.75" x14ac:dyDescent="0.25">
      <c r="A328" s="113">
        <v>321</v>
      </c>
      <c r="B328" s="140" t="s">
        <v>3565</v>
      </c>
      <c r="C328" s="128"/>
      <c r="D328" s="121">
        <v>1949</v>
      </c>
      <c r="E328" s="113" t="s">
        <v>2351</v>
      </c>
      <c r="F328" s="113" t="s">
        <v>16</v>
      </c>
      <c r="G328" s="113" t="s">
        <v>752</v>
      </c>
      <c r="H328" s="120" t="s">
        <v>3157</v>
      </c>
      <c r="I328" s="120" t="s">
        <v>3193</v>
      </c>
      <c r="J328" s="117">
        <v>4110</v>
      </c>
      <c r="K328" s="117">
        <v>2016</v>
      </c>
      <c r="L328" s="118"/>
    </row>
    <row r="329" spans="1:12" ht="15.75" x14ac:dyDescent="0.25">
      <c r="A329" s="113">
        <v>322</v>
      </c>
      <c r="B329" s="140" t="s">
        <v>3772</v>
      </c>
      <c r="C329" s="121">
        <v>1947</v>
      </c>
      <c r="D329" s="115"/>
      <c r="E329" s="113" t="s">
        <v>3224</v>
      </c>
      <c r="F329" s="113" t="s">
        <v>16</v>
      </c>
      <c r="G329" s="113" t="s">
        <v>3225</v>
      </c>
      <c r="H329" s="120" t="s">
        <v>3157</v>
      </c>
      <c r="I329" s="120" t="s">
        <v>3226</v>
      </c>
      <c r="J329" s="116">
        <v>73800</v>
      </c>
      <c r="K329" s="117">
        <v>2016</v>
      </c>
      <c r="L329" s="118"/>
    </row>
    <row r="330" spans="1:12" ht="15.75" x14ac:dyDescent="0.25">
      <c r="A330" s="113">
        <v>323</v>
      </c>
      <c r="B330" s="140" t="s">
        <v>546</v>
      </c>
      <c r="C330" s="114"/>
      <c r="D330" s="121">
        <v>1942</v>
      </c>
      <c r="E330" s="113" t="s">
        <v>3227</v>
      </c>
      <c r="F330" s="113" t="s">
        <v>16</v>
      </c>
      <c r="G330" s="113" t="s">
        <v>1145</v>
      </c>
      <c r="H330" s="120" t="s">
        <v>3157</v>
      </c>
      <c r="I330" s="120" t="s">
        <v>3222</v>
      </c>
      <c r="J330" s="116">
        <v>59040</v>
      </c>
      <c r="K330" s="117">
        <v>2016</v>
      </c>
      <c r="L330" s="118"/>
    </row>
    <row r="331" spans="1:12" ht="15.75" x14ac:dyDescent="0.25">
      <c r="A331" s="113">
        <v>324</v>
      </c>
      <c r="B331" s="140" t="s">
        <v>3773</v>
      </c>
      <c r="C331" s="121">
        <v>1948</v>
      </c>
      <c r="D331" s="115"/>
      <c r="E331" s="113" t="s">
        <v>3228</v>
      </c>
      <c r="F331" s="113" t="s">
        <v>16</v>
      </c>
      <c r="G331" s="113" t="s">
        <v>3229</v>
      </c>
      <c r="H331" s="120" t="s">
        <v>3157</v>
      </c>
      <c r="I331" s="120" t="s">
        <v>3188</v>
      </c>
      <c r="J331" s="116">
        <v>51660</v>
      </c>
      <c r="K331" s="117">
        <v>2016</v>
      </c>
      <c r="L331" s="118"/>
    </row>
    <row r="332" spans="1:12" ht="15.75" x14ac:dyDescent="0.25">
      <c r="A332" s="113">
        <v>325</v>
      </c>
      <c r="B332" s="140" t="s">
        <v>3774</v>
      </c>
      <c r="C332" s="114"/>
      <c r="D332" s="121">
        <v>1999</v>
      </c>
      <c r="E332" s="113" t="s">
        <v>3230</v>
      </c>
      <c r="F332" s="113" t="s">
        <v>16</v>
      </c>
      <c r="G332" s="113" t="s">
        <v>3231</v>
      </c>
      <c r="H332" s="120" t="s">
        <v>3157</v>
      </c>
      <c r="I332" s="120" t="s">
        <v>3188</v>
      </c>
      <c r="J332" s="116">
        <v>51660</v>
      </c>
      <c r="K332" s="117">
        <v>2016</v>
      </c>
      <c r="L332" s="118"/>
    </row>
    <row r="333" spans="1:12" ht="15.75" x14ac:dyDescent="0.25">
      <c r="A333" s="113">
        <v>326</v>
      </c>
      <c r="B333" s="140" t="s">
        <v>544</v>
      </c>
      <c r="C333" s="114"/>
      <c r="D333" s="121">
        <v>1960</v>
      </c>
      <c r="E333" s="113" t="s">
        <v>3232</v>
      </c>
      <c r="F333" s="113" t="s">
        <v>16</v>
      </c>
      <c r="G333" s="113" t="s">
        <v>3233</v>
      </c>
      <c r="H333" s="120" t="s">
        <v>3157</v>
      </c>
      <c r="I333" s="120" t="s">
        <v>3222</v>
      </c>
      <c r="J333" s="116">
        <v>59040</v>
      </c>
      <c r="K333" s="117">
        <v>2016</v>
      </c>
      <c r="L333" s="118"/>
    </row>
    <row r="334" spans="1:12" ht="15.75" x14ac:dyDescent="0.25">
      <c r="A334" s="113">
        <v>327</v>
      </c>
      <c r="B334" s="140" t="s">
        <v>3775</v>
      </c>
      <c r="C334" s="125">
        <v>1981</v>
      </c>
      <c r="D334" s="129"/>
      <c r="E334" s="123" t="s">
        <v>3234</v>
      </c>
      <c r="F334" s="123" t="s">
        <v>16</v>
      </c>
      <c r="G334" s="123" t="s">
        <v>3235</v>
      </c>
      <c r="H334" s="126" t="s">
        <v>3157</v>
      </c>
      <c r="I334" s="126" t="s">
        <v>3188</v>
      </c>
      <c r="J334" s="127">
        <v>53520</v>
      </c>
      <c r="K334" s="117">
        <v>2016</v>
      </c>
      <c r="L334" s="118"/>
    </row>
    <row r="335" spans="1:12" ht="15.75" x14ac:dyDescent="0.25">
      <c r="A335" s="113">
        <v>328</v>
      </c>
      <c r="B335" s="140" t="s">
        <v>3776</v>
      </c>
      <c r="C335" s="128"/>
      <c r="D335" s="121">
        <v>1954</v>
      </c>
      <c r="E335" s="113" t="s">
        <v>2415</v>
      </c>
      <c r="F335" s="113" t="s">
        <v>16</v>
      </c>
      <c r="G335" s="113" t="s">
        <v>88</v>
      </c>
      <c r="H335" s="120" t="s">
        <v>3159</v>
      </c>
      <c r="I335" s="120" t="s">
        <v>3193</v>
      </c>
      <c r="J335" s="117">
        <v>58240</v>
      </c>
      <c r="K335" s="117">
        <v>2016</v>
      </c>
      <c r="L335" s="118"/>
    </row>
    <row r="336" spans="1:12" ht="15.75" x14ac:dyDescent="0.25">
      <c r="A336" s="113">
        <v>329</v>
      </c>
      <c r="B336" s="140" t="s">
        <v>3777</v>
      </c>
      <c r="C336" s="121">
        <v>2006</v>
      </c>
      <c r="D336" s="115"/>
      <c r="E336" s="113" t="s">
        <v>3236</v>
      </c>
      <c r="F336" s="113" t="s">
        <v>16</v>
      </c>
      <c r="G336" s="113" t="s">
        <v>1039</v>
      </c>
      <c r="H336" s="120" t="s">
        <v>3159</v>
      </c>
      <c r="I336" s="120" t="s">
        <v>3222</v>
      </c>
      <c r="J336" s="116">
        <v>12915</v>
      </c>
      <c r="K336" s="117">
        <v>2016</v>
      </c>
      <c r="L336" s="118"/>
    </row>
    <row r="337" spans="1:12" ht="15.75" x14ac:dyDescent="0.25">
      <c r="A337" s="113">
        <v>330</v>
      </c>
      <c r="B337" s="140" t="s">
        <v>3778</v>
      </c>
      <c r="C337" s="114"/>
      <c r="D337" s="121">
        <v>1992</v>
      </c>
      <c r="E337" s="113" t="s">
        <v>3237</v>
      </c>
      <c r="F337" s="113" t="s">
        <v>3238</v>
      </c>
      <c r="G337" s="113" t="s">
        <v>3239</v>
      </c>
      <c r="H337" s="120" t="s">
        <v>3159</v>
      </c>
      <c r="I337" s="120" t="s">
        <v>3188</v>
      </c>
      <c r="J337" s="116">
        <v>44280</v>
      </c>
      <c r="K337" s="117">
        <v>2016</v>
      </c>
      <c r="L337" s="118"/>
    </row>
    <row r="338" spans="1:12" ht="15.75" x14ac:dyDescent="0.25">
      <c r="A338" s="113">
        <v>331</v>
      </c>
      <c r="B338" s="140" t="s">
        <v>3779</v>
      </c>
      <c r="C338" s="125">
        <v>2002</v>
      </c>
      <c r="D338" s="129"/>
      <c r="E338" s="123" t="s">
        <v>3240</v>
      </c>
      <c r="F338" s="123" t="s">
        <v>16</v>
      </c>
      <c r="G338" s="123" t="s">
        <v>3241</v>
      </c>
      <c r="H338" s="126" t="s">
        <v>3159</v>
      </c>
      <c r="I338" s="126" t="s">
        <v>3188</v>
      </c>
      <c r="J338" s="127">
        <v>29960</v>
      </c>
      <c r="K338" s="117">
        <v>2016</v>
      </c>
      <c r="L338" s="118"/>
    </row>
    <row r="339" spans="1:12" ht="15.75" x14ac:dyDescent="0.25">
      <c r="A339" s="113">
        <v>332</v>
      </c>
      <c r="B339" s="140" t="s">
        <v>3582</v>
      </c>
      <c r="C339" s="131"/>
      <c r="D339" s="125">
        <v>2006</v>
      </c>
      <c r="E339" s="123" t="s">
        <v>2945</v>
      </c>
      <c r="F339" s="123" t="s">
        <v>16</v>
      </c>
      <c r="G339" s="123" t="s">
        <v>2946</v>
      </c>
      <c r="H339" s="126" t="s">
        <v>3159</v>
      </c>
      <c r="I339" s="126" t="s">
        <v>3188</v>
      </c>
      <c r="J339" s="127">
        <v>29960</v>
      </c>
      <c r="K339" s="117">
        <v>2016</v>
      </c>
      <c r="L339" s="118"/>
    </row>
    <row r="340" spans="1:12" ht="15.75" x14ac:dyDescent="0.25">
      <c r="A340" s="113">
        <v>333</v>
      </c>
      <c r="B340" s="140" t="s">
        <v>3780</v>
      </c>
      <c r="C340" s="125">
        <v>2005</v>
      </c>
      <c r="D340" s="129"/>
      <c r="E340" s="123" t="s">
        <v>3242</v>
      </c>
      <c r="F340" s="123" t="s">
        <v>16</v>
      </c>
      <c r="G340" s="123" t="s">
        <v>3243</v>
      </c>
      <c r="H340" s="126" t="s">
        <v>3159</v>
      </c>
      <c r="I340" s="126" t="s">
        <v>3222</v>
      </c>
      <c r="J340" s="127">
        <v>59920</v>
      </c>
      <c r="K340" s="117">
        <v>2016</v>
      </c>
      <c r="L340" s="118"/>
    </row>
    <row r="341" spans="1:12" ht="15.75" x14ac:dyDescent="0.25">
      <c r="A341" s="113">
        <v>334</v>
      </c>
      <c r="B341" s="140" t="s">
        <v>3781</v>
      </c>
      <c r="C341" s="128"/>
      <c r="D341" s="121">
        <v>1943</v>
      </c>
      <c r="E341" s="113" t="s">
        <v>2418</v>
      </c>
      <c r="F341" s="113" t="s">
        <v>16</v>
      </c>
      <c r="G341" s="113" t="s">
        <v>460</v>
      </c>
      <c r="H341" s="120" t="s">
        <v>3207</v>
      </c>
      <c r="I341" s="120" t="s">
        <v>3244</v>
      </c>
      <c r="J341" s="117">
        <v>221580</v>
      </c>
      <c r="K341" s="117">
        <v>2016</v>
      </c>
      <c r="L341" s="118"/>
    </row>
    <row r="342" spans="1:12" ht="15.75" x14ac:dyDescent="0.25">
      <c r="A342" s="113">
        <v>335</v>
      </c>
      <c r="B342" s="140" t="s">
        <v>3782</v>
      </c>
      <c r="C342" s="114"/>
      <c r="D342" s="121">
        <v>1954</v>
      </c>
      <c r="E342" s="113" t="s">
        <v>3245</v>
      </c>
      <c r="F342" s="113" t="s">
        <v>16</v>
      </c>
      <c r="G342" s="113" t="s">
        <v>3246</v>
      </c>
      <c r="H342" s="120" t="s">
        <v>3207</v>
      </c>
      <c r="I342" s="120" t="s">
        <v>3226</v>
      </c>
      <c r="J342" s="116">
        <v>14760</v>
      </c>
      <c r="K342" s="117">
        <v>2016</v>
      </c>
      <c r="L342" s="118"/>
    </row>
    <row r="343" spans="1:12" ht="15.75" x14ac:dyDescent="0.25">
      <c r="A343" s="113">
        <v>336</v>
      </c>
      <c r="B343" s="140" t="s">
        <v>3783</v>
      </c>
      <c r="C343" s="114"/>
      <c r="D343" s="121">
        <v>1980</v>
      </c>
      <c r="E343" s="113" t="s">
        <v>3247</v>
      </c>
      <c r="F343" s="113" t="s">
        <v>16</v>
      </c>
      <c r="G343" s="113" t="s">
        <v>1001</v>
      </c>
      <c r="H343" s="120" t="s">
        <v>3207</v>
      </c>
      <c r="I343" s="120" t="s">
        <v>3222</v>
      </c>
      <c r="J343" s="116">
        <v>36900</v>
      </c>
      <c r="K343" s="117">
        <v>2016</v>
      </c>
      <c r="L343" s="118"/>
    </row>
    <row r="344" spans="1:12" ht="15.75" x14ac:dyDescent="0.25">
      <c r="A344" s="113">
        <v>337</v>
      </c>
      <c r="B344" s="140" t="s">
        <v>3784</v>
      </c>
      <c r="C344" s="114"/>
      <c r="D344" s="121">
        <v>1969</v>
      </c>
      <c r="E344" s="113" t="s">
        <v>3248</v>
      </c>
      <c r="F344" s="113" t="s">
        <v>16</v>
      </c>
      <c r="G344" s="113" t="s">
        <v>153</v>
      </c>
      <c r="H344" s="120" t="s">
        <v>3207</v>
      </c>
      <c r="I344" s="120" t="s">
        <v>3249</v>
      </c>
      <c r="J344" s="116">
        <v>51660</v>
      </c>
      <c r="K344" s="117">
        <v>2016</v>
      </c>
      <c r="L344" s="118"/>
    </row>
    <row r="345" spans="1:12" ht="15.75" x14ac:dyDescent="0.25">
      <c r="A345" s="113">
        <v>338</v>
      </c>
      <c r="B345" s="140" t="s">
        <v>3785</v>
      </c>
      <c r="C345" s="114"/>
      <c r="D345" s="121">
        <v>2006</v>
      </c>
      <c r="E345" s="113" t="s">
        <v>3250</v>
      </c>
      <c r="F345" s="113" t="s">
        <v>51</v>
      </c>
      <c r="G345" s="113" t="s">
        <v>3251</v>
      </c>
      <c r="H345" s="120" t="s">
        <v>3207</v>
      </c>
      <c r="I345" s="120" t="s">
        <v>3222</v>
      </c>
      <c r="J345" s="116">
        <v>36900</v>
      </c>
      <c r="K345" s="117">
        <v>2016</v>
      </c>
      <c r="L345" s="118"/>
    </row>
    <row r="346" spans="1:12" ht="15.75" x14ac:dyDescent="0.25">
      <c r="A346" s="113">
        <v>339</v>
      </c>
      <c r="B346" s="140" t="s">
        <v>3786</v>
      </c>
      <c r="C346" s="114"/>
      <c r="D346" s="121">
        <v>2000</v>
      </c>
      <c r="E346" s="113" t="s">
        <v>3252</v>
      </c>
      <c r="F346" s="113" t="s">
        <v>16</v>
      </c>
      <c r="G346" s="113" t="s">
        <v>3253</v>
      </c>
      <c r="H346" s="120" t="s">
        <v>3200</v>
      </c>
      <c r="I346" s="120" t="s">
        <v>3188</v>
      </c>
      <c r="J346" s="116">
        <v>29520</v>
      </c>
      <c r="K346" s="117">
        <v>2016</v>
      </c>
      <c r="L346" s="118"/>
    </row>
    <row r="347" spans="1:12" ht="15.75" x14ac:dyDescent="0.25">
      <c r="A347" s="113">
        <v>340</v>
      </c>
      <c r="B347" s="140" t="s">
        <v>3787</v>
      </c>
      <c r="C347" s="121">
        <v>2008</v>
      </c>
      <c r="D347" s="115"/>
      <c r="E347" s="113" t="s">
        <v>3254</v>
      </c>
      <c r="F347" s="113" t="s">
        <v>16</v>
      </c>
      <c r="G347" s="113" t="s">
        <v>3255</v>
      </c>
      <c r="H347" s="120" t="s">
        <v>3200</v>
      </c>
      <c r="I347" s="120" t="s">
        <v>3222</v>
      </c>
      <c r="J347" s="116">
        <v>36900</v>
      </c>
      <c r="K347" s="117">
        <v>2016</v>
      </c>
      <c r="L347" s="118"/>
    </row>
    <row r="348" spans="1:12" ht="15.75" x14ac:dyDescent="0.25">
      <c r="A348" s="113">
        <v>341</v>
      </c>
      <c r="B348" s="140" t="s">
        <v>3788</v>
      </c>
      <c r="C348" s="121">
        <v>1956</v>
      </c>
      <c r="D348" s="115"/>
      <c r="E348" s="113" t="s">
        <v>3256</v>
      </c>
      <c r="F348" s="113" t="s">
        <v>16</v>
      </c>
      <c r="G348" s="113" t="s">
        <v>153</v>
      </c>
      <c r="H348" s="120" t="s">
        <v>3200</v>
      </c>
      <c r="I348" s="120" t="s">
        <v>3188</v>
      </c>
      <c r="J348" s="116">
        <v>29520</v>
      </c>
      <c r="K348" s="117">
        <v>2016</v>
      </c>
      <c r="L348" s="118"/>
    </row>
    <row r="349" spans="1:12" ht="15.75" x14ac:dyDescent="0.25">
      <c r="A349" s="113">
        <v>342</v>
      </c>
      <c r="B349" s="140" t="s">
        <v>3789</v>
      </c>
      <c r="C349" s="131"/>
      <c r="D349" s="125">
        <v>2004</v>
      </c>
      <c r="E349" s="123" t="s">
        <v>3257</v>
      </c>
      <c r="F349" s="123" t="s">
        <v>16</v>
      </c>
      <c r="G349" s="123" t="s">
        <v>3258</v>
      </c>
      <c r="H349" s="126" t="s">
        <v>3200</v>
      </c>
      <c r="I349" s="126" t="s">
        <v>3249</v>
      </c>
      <c r="J349" s="127">
        <v>26760</v>
      </c>
      <c r="K349" s="117">
        <v>2016</v>
      </c>
      <c r="L349" s="118"/>
    </row>
    <row r="350" spans="1:12" ht="15.75" x14ac:dyDescent="0.25">
      <c r="A350" s="113">
        <v>343</v>
      </c>
      <c r="B350" s="140" t="s">
        <v>3790</v>
      </c>
      <c r="C350" s="125">
        <v>1972</v>
      </c>
      <c r="D350" s="129"/>
      <c r="E350" s="123" t="s">
        <v>3259</v>
      </c>
      <c r="F350" s="123" t="s">
        <v>16</v>
      </c>
      <c r="G350" s="123" t="s">
        <v>1060</v>
      </c>
      <c r="H350" s="126" t="s">
        <v>3200</v>
      </c>
      <c r="I350" s="126" t="s">
        <v>3249</v>
      </c>
      <c r="J350" s="127">
        <v>29960</v>
      </c>
      <c r="K350" s="117">
        <v>2016</v>
      </c>
      <c r="L350" s="118"/>
    </row>
    <row r="351" spans="1:12" ht="15.75" x14ac:dyDescent="0.25">
      <c r="A351" s="113">
        <v>344</v>
      </c>
      <c r="B351" s="140" t="s">
        <v>3791</v>
      </c>
      <c r="C351" s="131"/>
      <c r="D351" s="125">
        <v>2002</v>
      </c>
      <c r="E351" s="123" t="s">
        <v>3260</v>
      </c>
      <c r="F351" s="123" t="s">
        <v>16</v>
      </c>
      <c r="G351" s="123" t="s">
        <v>3261</v>
      </c>
      <c r="H351" s="126" t="s">
        <v>3200</v>
      </c>
      <c r="I351" s="126" t="s">
        <v>3226</v>
      </c>
      <c r="J351" s="127">
        <v>29960</v>
      </c>
      <c r="K351" s="117">
        <v>2016</v>
      </c>
      <c r="L351" s="118"/>
    </row>
    <row r="352" spans="1:12" ht="15.75" x14ac:dyDescent="0.25">
      <c r="A352" s="113">
        <v>345</v>
      </c>
      <c r="B352" s="140" t="s">
        <v>3792</v>
      </c>
      <c r="C352" s="124"/>
      <c r="D352" s="131" t="s">
        <v>3262</v>
      </c>
      <c r="E352" s="123" t="s">
        <v>3263</v>
      </c>
      <c r="F352" s="123" t="s">
        <v>165</v>
      </c>
      <c r="G352" s="123" t="s">
        <v>1248</v>
      </c>
      <c r="H352" s="126" t="s">
        <v>3200</v>
      </c>
      <c r="I352" s="126" t="s">
        <v>3264</v>
      </c>
      <c r="J352" s="117">
        <v>22470</v>
      </c>
      <c r="K352" s="117">
        <v>2016</v>
      </c>
      <c r="L352" s="118"/>
    </row>
    <row r="353" spans="1:12" ht="15.75" x14ac:dyDescent="0.25">
      <c r="A353" s="113">
        <v>346</v>
      </c>
      <c r="B353" s="140" t="s">
        <v>3793</v>
      </c>
      <c r="C353" s="114"/>
      <c r="D353" s="121">
        <v>1984</v>
      </c>
      <c r="E353" s="113" t="s">
        <v>3265</v>
      </c>
      <c r="F353" s="113" t="s">
        <v>16</v>
      </c>
      <c r="G353" s="113" t="s">
        <v>320</v>
      </c>
      <c r="H353" s="120" t="s">
        <v>3223</v>
      </c>
      <c r="I353" s="120" t="s">
        <v>3226</v>
      </c>
      <c r="J353" s="116">
        <v>11070</v>
      </c>
      <c r="K353" s="117">
        <v>2016</v>
      </c>
      <c r="L353" s="118"/>
    </row>
    <row r="354" spans="1:12" ht="15.75" x14ac:dyDescent="0.25">
      <c r="A354" s="113">
        <v>347</v>
      </c>
      <c r="B354" s="140" t="s">
        <v>3794</v>
      </c>
      <c r="C354" s="121">
        <v>1967</v>
      </c>
      <c r="D354" s="115"/>
      <c r="E354" s="113" t="s">
        <v>3266</v>
      </c>
      <c r="F354" s="113" t="s">
        <v>16</v>
      </c>
      <c r="G354" s="113" t="s">
        <v>177</v>
      </c>
      <c r="H354" s="120" t="s">
        <v>3223</v>
      </c>
      <c r="I354" s="120" t="s">
        <v>3249</v>
      </c>
      <c r="J354" s="116">
        <v>36900</v>
      </c>
      <c r="K354" s="117">
        <v>2016</v>
      </c>
      <c r="L354" s="118"/>
    </row>
    <row r="355" spans="1:12" ht="15.75" x14ac:dyDescent="0.25">
      <c r="A355" s="113">
        <v>348</v>
      </c>
      <c r="B355" s="140" t="s">
        <v>3518</v>
      </c>
      <c r="C355" s="114"/>
      <c r="D355" s="121">
        <v>1954</v>
      </c>
      <c r="E355" s="113" t="s">
        <v>3267</v>
      </c>
      <c r="F355" s="113" t="s">
        <v>16</v>
      </c>
      <c r="G355" s="113" t="s">
        <v>76</v>
      </c>
      <c r="H355" s="120" t="s">
        <v>3268</v>
      </c>
      <c r="I355" s="120" t="s">
        <v>3249</v>
      </c>
      <c r="J355" s="116">
        <v>29520</v>
      </c>
      <c r="K355" s="117">
        <v>2016</v>
      </c>
      <c r="L355" s="118"/>
    </row>
    <row r="356" spans="1:12" ht="15.75" x14ac:dyDescent="0.25">
      <c r="A356" s="113">
        <v>349</v>
      </c>
      <c r="B356" s="140" t="s">
        <v>3795</v>
      </c>
      <c r="C356" s="114"/>
      <c r="D356" s="115" t="s">
        <v>2455</v>
      </c>
      <c r="E356" s="113" t="s">
        <v>3269</v>
      </c>
      <c r="F356" s="113" t="s">
        <v>16</v>
      </c>
      <c r="G356" s="113" t="s">
        <v>88</v>
      </c>
      <c r="H356" s="113" t="s">
        <v>3268</v>
      </c>
      <c r="I356" s="113" t="s">
        <v>3270</v>
      </c>
      <c r="J356" s="117">
        <v>95940</v>
      </c>
      <c r="K356" s="117">
        <v>2016</v>
      </c>
      <c r="L356" s="118"/>
    </row>
    <row r="357" spans="1:12" ht="15.75" x14ac:dyDescent="0.25">
      <c r="A357" s="113">
        <v>350</v>
      </c>
      <c r="B357" s="140" t="s">
        <v>507</v>
      </c>
      <c r="C357" s="128"/>
      <c r="D357" s="121">
        <v>1961</v>
      </c>
      <c r="E357" s="113" t="s">
        <v>2423</v>
      </c>
      <c r="F357" s="113" t="s">
        <v>16</v>
      </c>
      <c r="G357" s="113" t="s">
        <v>320</v>
      </c>
      <c r="H357" s="120" t="s">
        <v>3188</v>
      </c>
      <c r="I357" s="120" t="s">
        <v>3271</v>
      </c>
      <c r="J357" s="117">
        <v>62000</v>
      </c>
      <c r="K357" s="117">
        <v>2016</v>
      </c>
      <c r="L357" s="118"/>
    </row>
    <row r="358" spans="1:12" ht="15.75" x14ac:dyDescent="0.25">
      <c r="A358" s="113">
        <v>351</v>
      </c>
      <c r="B358" s="140" t="s">
        <v>3796</v>
      </c>
      <c r="C358" s="121">
        <v>2006</v>
      </c>
      <c r="D358" s="115"/>
      <c r="E358" s="113" t="s">
        <v>3272</v>
      </c>
      <c r="F358" s="113" t="s">
        <v>16</v>
      </c>
      <c r="G358" s="113" t="s">
        <v>320</v>
      </c>
      <c r="H358" s="120" t="s">
        <v>3188</v>
      </c>
      <c r="I358" s="120" t="s">
        <v>3222</v>
      </c>
      <c r="J358" s="116">
        <v>3690</v>
      </c>
      <c r="K358" s="117">
        <v>2016</v>
      </c>
      <c r="L358" s="118"/>
    </row>
    <row r="359" spans="1:12" ht="15.75" x14ac:dyDescent="0.25">
      <c r="A359" s="113">
        <v>352</v>
      </c>
      <c r="B359" s="140" t="s">
        <v>3797</v>
      </c>
      <c r="C359" s="121">
        <v>1970</v>
      </c>
      <c r="D359" s="115"/>
      <c r="E359" s="113" t="s">
        <v>3273</v>
      </c>
      <c r="F359" s="113" t="s">
        <v>16</v>
      </c>
      <c r="G359" s="113" t="s">
        <v>1145</v>
      </c>
      <c r="H359" s="120" t="s">
        <v>3222</v>
      </c>
      <c r="I359" s="120" t="s">
        <v>3249</v>
      </c>
      <c r="J359" s="116">
        <v>1845</v>
      </c>
      <c r="K359" s="117">
        <v>2016</v>
      </c>
      <c r="L359" s="118"/>
    </row>
    <row r="360" spans="1:12" ht="15.75" x14ac:dyDescent="0.25">
      <c r="A360" s="113">
        <v>353</v>
      </c>
      <c r="B360" s="140" t="s">
        <v>3798</v>
      </c>
      <c r="C360" s="114"/>
      <c r="D360" s="121">
        <v>1978</v>
      </c>
      <c r="E360" s="113" t="s">
        <v>3274</v>
      </c>
      <c r="F360" s="113" t="s">
        <v>16</v>
      </c>
      <c r="G360" s="113" t="s">
        <v>1001</v>
      </c>
      <c r="H360" s="120" t="s">
        <v>3222</v>
      </c>
      <c r="I360" s="120" t="s">
        <v>3249</v>
      </c>
      <c r="J360" s="116">
        <v>7380</v>
      </c>
      <c r="K360" s="117">
        <v>2016</v>
      </c>
      <c r="L360" s="118"/>
    </row>
    <row r="361" spans="1:12" ht="15.75" x14ac:dyDescent="0.25">
      <c r="A361" s="113">
        <v>354</v>
      </c>
      <c r="B361" s="140" t="s">
        <v>3799</v>
      </c>
      <c r="C361" s="114"/>
      <c r="D361" s="121">
        <v>2007</v>
      </c>
      <c r="E361" s="113" t="s">
        <v>3275</v>
      </c>
      <c r="F361" s="113" t="s">
        <v>16</v>
      </c>
      <c r="G361" s="113" t="s">
        <v>3276</v>
      </c>
      <c r="H361" s="120" t="s">
        <v>3222</v>
      </c>
      <c r="I361" s="120" t="s">
        <v>3249</v>
      </c>
      <c r="J361" s="116">
        <v>14760</v>
      </c>
      <c r="K361" s="117">
        <v>2016</v>
      </c>
      <c r="L361" s="118"/>
    </row>
    <row r="362" spans="1:12" ht="15.75" x14ac:dyDescent="0.25">
      <c r="A362" s="113">
        <v>355</v>
      </c>
      <c r="B362" s="140" t="s">
        <v>3770</v>
      </c>
      <c r="C362" s="114"/>
      <c r="D362" s="121">
        <v>1975</v>
      </c>
      <c r="E362" s="113" t="s">
        <v>3220</v>
      </c>
      <c r="F362" s="113" t="s">
        <v>16</v>
      </c>
      <c r="G362" s="113" t="s">
        <v>3221</v>
      </c>
      <c r="H362" s="120" t="s">
        <v>3222</v>
      </c>
      <c r="I362" s="120" t="s">
        <v>3193</v>
      </c>
      <c r="J362" s="116">
        <v>29520</v>
      </c>
      <c r="K362" s="117">
        <v>2016</v>
      </c>
      <c r="L362" s="118"/>
    </row>
    <row r="363" spans="1:12" ht="15.75" x14ac:dyDescent="0.25">
      <c r="A363" s="113">
        <v>356</v>
      </c>
      <c r="B363" s="140" t="s">
        <v>3800</v>
      </c>
      <c r="C363" s="125">
        <v>1964</v>
      </c>
      <c r="D363" s="129"/>
      <c r="E363" s="123" t="s">
        <v>3277</v>
      </c>
      <c r="F363" s="123" t="s">
        <v>16</v>
      </c>
      <c r="G363" s="123" t="s">
        <v>221</v>
      </c>
      <c r="H363" s="126" t="s">
        <v>3222</v>
      </c>
      <c r="I363" s="126" t="s">
        <v>3219</v>
      </c>
      <c r="J363" s="127">
        <v>59920</v>
      </c>
      <c r="K363" s="117">
        <v>2016</v>
      </c>
      <c r="L363" s="118"/>
    </row>
    <row r="364" spans="1:12" ht="15.75" x14ac:dyDescent="0.25">
      <c r="A364" s="113">
        <v>357</v>
      </c>
      <c r="B364" s="140" t="s">
        <v>3801</v>
      </c>
      <c r="C364" s="125">
        <v>1971</v>
      </c>
      <c r="D364" s="129"/>
      <c r="E364" s="123" t="s">
        <v>3278</v>
      </c>
      <c r="F364" s="123" t="s">
        <v>16</v>
      </c>
      <c r="G364" s="123" t="s">
        <v>36</v>
      </c>
      <c r="H364" s="126" t="s">
        <v>3222</v>
      </c>
      <c r="I364" s="126" t="s">
        <v>3219</v>
      </c>
      <c r="J364" s="127">
        <v>59920</v>
      </c>
      <c r="K364" s="117">
        <v>2016</v>
      </c>
      <c r="L364" s="118"/>
    </row>
    <row r="365" spans="1:12" ht="15.75" x14ac:dyDescent="0.25">
      <c r="A365" s="113">
        <v>358</v>
      </c>
      <c r="B365" s="140" t="s">
        <v>3802</v>
      </c>
      <c r="C365" s="121">
        <v>1982</v>
      </c>
      <c r="D365" s="115"/>
      <c r="E365" s="113" t="s">
        <v>2433</v>
      </c>
      <c r="F365" s="113" t="s">
        <v>16</v>
      </c>
      <c r="G365" s="113" t="s">
        <v>1117</v>
      </c>
      <c r="H365" s="120" t="s">
        <v>3249</v>
      </c>
      <c r="I365" s="120" t="s">
        <v>3244</v>
      </c>
      <c r="J365" s="117">
        <v>92700</v>
      </c>
      <c r="K365" s="117">
        <v>2016</v>
      </c>
      <c r="L365" s="118"/>
    </row>
    <row r="366" spans="1:12" ht="15.75" x14ac:dyDescent="0.25">
      <c r="A366" s="113">
        <v>359</v>
      </c>
      <c r="B366" s="140" t="s">
        <v>3566</v>
      </c>
      <c r="C366" s="121">
        <v>1958</v>
      </c>
      <c r="D366" s="115"/>
      <c r="E366" s="113" t="s">
        <v>2231</v>
      </c>
      <c r="F366" s="113" t="s">
        <v>16</v>
      </c>
      <c r="G366" s="113" t="s">
        <v>88</v>
      </c>
      <c r="H366" s="120" t="s">
        <v>3249</v>
      </c>
      <c r="I366" s="120" t="s">
        <v>3244</v>
      </c>
      <c r="J366" s="117">
        <v>164040</v>
      </c>
      <c r="K366" s="117">
        <v>2016</v>
      </c>
      <c r="L366" s="118"/>
    </row>
    <row r="367" spans="1:12" ht="15.75" x14ac:dyDescent="0.25">
      <c r="A367" s="113">
        <v>360</v>
      </c>
      <c r="B367" s="140" t="s">
        <v>3803</v>
      </c>
      <c r="C367" s="128"/>
      <c r="D367" s="121">
        <v>1964</v>
      </c>
      <c r="E367" s="113" t="s">
        <v>2428</v>
      </c>
      <c r="F367" s="113" t="s">
        <v>16</v>
      </c>
      <c r="G367" s="113" t="s">
        <v>984</v>
      </c>
      <c r="H367" s="120" t="s">
        <v>3249</v>
      </c>
      <c r="I367" s="120" t="s">
        <v>3279</v>
      </c>
      <c r="J367" s="117">
        <v>37440</v>
      </c>
      <c r="K367" s="117">
        <v>2016</v>
      </c>
      <c r="L367" s="118"/>
    </row>
    <row r="368" spans="1:12" ht="15.75" x14ac:dyDescent="0.25">
      <c r="A368" s="113">
        <v>361</v>
      </c>
      <c r="B368" s="140" t="s">
        <v>3804</v>
      </c>
      <c r="C368" s="114"/>
      <c r="D368" s="121">
        <v>1989</v>
      </c>
      <c r="E368" s="113" t="s">
        <v>3280</v>
      </c>
      <c r="F368" s="113" t="s">
        <v>16</v>
      </c>
      <c r="G368" s="113" t="s">
        <v>3281</v>
      </c>
      <c r="H368" s="120" t="s">
        <v>3249</v>
      </c>
      <c r="I368" s="120" t="s">
        <v>3279</v>
      </c>
      <c r="J368" s="116">
        <v>3135</v>
      </c>
      <c r="K368" s="117">
        <v>2016</v>
      </c>
      <c r="L368" s="118"/>
    </row>
    <row r="369" spans="1:12" ht="15.75" x14ac:dyDescent="0.25">
      <c r="A369" s="113">
        <v>362</v>
      </c>
      <c r="B369" s="140" t="s">
        <v>3805</v>
      </c>
      <c r="C369" s="121">
        <v>1941</v>
      </c>
      <c r="D369" s="115"/>
      <c r="E369" s="113" t="s">
        <v>3282</v>
      </c>
      <c r="F369" s="113" t="s">
        <v>16</v>
      </c>
      <c r="G369" s="113" t="s">
        <v>3283</v>
      </c>
      <c r="H369" s="120" t="s">
        <v>3249</v>
      </c>
      <c r="I369" s="120" t="s">
        <v>3219</v>
      </c>
      <c r="J369" s="116">
        <v>11070</v>
      </c>
      <c r="K369" s="117">
        <v>2016</v>
      </c>
      <c r="L369" s="118"/>
    </row>
    <row r="370" spans="1:12" ht="15.75" x14ac:dyDescent="0.25">
      <c r="A370" s="113">
        <v>363</v>
      </c>
      <c r="B370" s="140" t="s">
        <v>1198</v>
      </c>
      <c r="C370" s="114"/>
      <c r="D370" s="121">
        <v>1952</v>
      </c>
      <c r="E370" s="113" t="s">
        <v>1199</v>
      </c>
      <c r="F370" s="113" t="s">
        <v>16</v>
      </c>
      <c r="G370" s="113" t="s">
        <v>160</v>
      </c>
      <c r="H370" s="120" t="s">
        <v>3249</v>
      </c>
      <c r="I370" s="120" t="s">
        <v>3284</v>
      </c>
      <c r="J370" s="116">
        <v>14760</v>
      </c>
      <c r="K370" s="117">
        <v>2016</v>
      </c>
      <c r="L370" s="118"/>
    </row>
    <row r="371" spans="1:12" ht="15.75" x14ac:dyDescent="0.25">
      <c r="A371" s="113">
        <v>364</v>
      </c>
      <c r="B371" s="140" t="s">
        <v>3806</v>
      </c>
      <c r="C371" s="114"/>
      <c r="D371" s="121">
        <v>1986</v>
      </c>
      <c r="E371" s="113" t="s">
        <v>3285</v>
      </c>
      <c r="F371" s="113" t="s">
        <v>114</v>
      </c>
      <c r="G371" s="113" t="s">
        <v>2942</v>
      </c>
      <c r="H371" s="120" t="s">
        <v>3249</v>
      </c>
      <c r="I371" s="120" t="s">
        <v>3226</v>
      </c>
      <c r="J371" s="116">
        <v>14760</v>
      </c>
      <c r="K371" s="117">
        <v>2016</v>
      </c>
      <c r="L371" s="118"/>
    </row>
    <row r="372" spans="1:12" ht="15.75" x14ac:dyDescent="0.25">
      <c r="A372" s="113">
        <v>365</v>
      </c>
      <c r="B372" s="140" t="s">
        <v>3807</v>
      </c>
      <c r="C372" s="121">
        <v>2008</v>
      </c>
      <c r="D372" s="115"/>
      <c r="E372" s="113" t="s">
        <v>3286</v>
      </c>
      <c r="F372" s="113" t="s">
        <v>16</v>
      </c>
      <c r="G372" s="113" t="s">
        <v>3287</v>
      </c>
      <c r="H372" s="120" t="s">
        <v>3249</v>
      </c>
      <c r="I372" s="120" t="s">
        <v>3244</v>
      </c>
      <c r="J372" s="116">
        <v>51660</v>
      </c>
      <c r="K372" s="117">
        <v>2016</v>
      </c>
      <c r="L372" s="118"/>
    </row>
    <row r="373" spans="1:12" ht="15.75" x14ac:dyDescent="0.25">
      <c r="A373" s="113">
        <v>366</v>
      </c>
      <c r="B373" s="140" t="s">
        <v>3808</v>
      </c>
      <c r="C373" s="114"/>
      <c r="D373" s="121">
        <v>2002</v>
      </c>
      <c r="E373" s="113" t="s">
        <v>3288</v>
      </c>
      <c r="F373" s="113" t="s">
        <v>16</v>
      </c>
      <c r="G373" s="113" t="s">
        <v>3289</v>
      </c>
      <c r="H373" s="120" t="s">
        <v>3249</v>
      </c>
      <c r="I373" s="120" t="s">
        <v>3249</v>
      </c>
      <c r="J373" s="116">
        <v>7380</v>
      </c>
      <c r="K373" s="117">
        <v>2016</v>
      </c>
      <c r="L373" s="118"/>
    </row>
    <row r="374" spans="1:12" ht="15.75" x14ac:dyDescent="0.25">
      <c r="A374" s="113">
        <v>367</v>
      </c>
      <c r="B374" s="140" t="s">
        <v>494</v>
      </c>
      <c r="C374" s="131"/>
      <c r="D374" s="125">
        <v>1978</v>
      </c>
      <c r="E374" s="123" t="s">
        <v>3290</v>
      </c>
      <c r="F374" s="123">
        <v>51008</v>
      </c>
      <c r="G374" s="123" t="s">
        <v>21</v>
      </c>
      <c r="H374" s="126" t="s">
        <v>3249</v>
      </c>
      <c r="I374" s="126" t="s">
        <v>3219</v>
      </c>
      <c r="J374" s="127">
        <v>29960</v>
      </c>
      <c r="K374" s="117">
        <v>2016</v>
      </c>
      <c r="L374" s="118"/>
    </row>
    <row r="375" spans="1:12" ht="15.75" x14ac:dyDescent="0.25">
      <c r="A375" s="113">
        <v>368</v>
      </c>
      <c r="B375" s="140" t="s">
        <v>3809</v>
      </c>
      <c r="C375" s="125">
        <v>2009</v>
      </c>
      <c r="D375" s="129"/>
      <c r="E375" s="123" t="s">
        <v>3291</v>
      </c>
      <c r="F375" s="123" t="s">
        <v>16</v>
      </c>
      <c r="G375" s="123" t="s">
        <v>3292</v>
      </c>
      <c r="H375" s="126" t="s">
        <v>3249</v>
      </c>
      <c r="I375" s="126" t="s">
        <v>3244</v>
      </c>
      <c r="J375" s="127">
        <v>59920</v>
      </c>
      <c r="K375" s="117">
        <v>2016</v>
      </c>
      <c r="L375" s="118"/>
    </row>
    <row r="376" spans="1:12" ht="15.75" x14ac:dyDescent="0.25">
      <c r="A376" s="113">
        <v>369</v>
      </c>
      <c r="B376" s="140" t="s">
        <v>3810</v>
      </c>
      <c r="C376" s="131" t="s">
        <v>2465</v>
      </c>
      <c r="D376" s="129"/>
      <c r="E376" s="123" t="s">
        <v>3293</v>
      </c>
      <c r="F376" s="123" t="s">
        <v>16</v>
      </c>
      <c r="G376" s="123" t="s">
        <v>3294</v>
      </c>
      <c r="H376" s="126" t="s">
        <v>3249</v>
      </c>
      <c r="I376" s="126" t="s">
        <v>3295</v>
      </c>
      <c r="J376" s="117">
        <v>26760</v>
      </c>
      <c r="K376" s="117">
        <v>2016</v>
      </c>
      <c r="L376" s="118"/>
    </row>
    <row r="377" spans="1:12" ht="15.75" x14ac:dyDescent="0.25">
      <c r="A377" s="113">
        <v>370</v>
      </c>
      <c r="B377" s="140" t="s">
        <v>3811</v>
      </c>
      <c r="C377" s="121">
        <v>1974</v>
      </c>
      <c r="D377" s="115"/>
      <c r="E377" s="113" t="s">
        <v>2436</v>
      </c>
      <c r="F377" s="113" t="s">
        <v>16</v>
      </c>
      <c r="G377" s="113" t="s">
        <v>1132</v>
      </c>
      <c r="H377" s="120" t="s">
        <v>3226</v>
      </c>
      <c r="I377" s="120" t="s">
        <v>3279</v>
      </c>
      <c r="J377" s="117">
        <v>20360</v>
      </c>
      <c r="K377" s="117">
        <v>2016</v>
      </c>
      <c r="L377" s="118"/>
    </row>
    <row r="378" spans="1:12" ht="15.75" x14ac:dyDescent="0.25">
      <c r="A378" s="113">
        <v>371</v>
      </c>
      <c r="B378" s="140" t="s">
        <v>3812</v>
      </c>
      <c r="C378" s="121">
        <v>2001</v>
      </c>
      <c r="D378" s="115"/>
      <c r="E378" s="113" t="s">
        <v>2441</v>
      </c>
      <c r="F378" s="113" t="s">
        <v>16</v>
      </c>
      <c r="G378" s="113" t="s">
        <v>2440</v>
      </c>
      <c r="H378" s="120" t="s">
        <v>3226</v>
      </c>
      <c r="I378" s="120" t="s">
        <v>3279</v>
      </c>
      <c r="J378" s="117">
        <v>20360</v>
      </c>
      <c r="K378" s="117">
        <v>2016</v>
      </c>
      <c r="L378" s="118"/>
    </row>
    <row r="379" spans="1:12" ht="15.75" x14ac:dyDescent="0.25">
      <c r="A379" s="113">
        <v>372</v>
      </c>
      <c r="B379" s="140" t="s">
        <v>3813</v>
      </c>
      <c r="C379" s="114"/>
      <c r="D379" s="121">
        <v>1981</v>
      </c>
      <c r="E379" s="113" t="s">
        <v>3296</v>
      </c>
      <c r="F379" s="113" t="s">
        <v>16</v>
      </c>
      <c r="G379" s="113" t="s">
        <v>3297</v>
      </c>
      <c r="H379" s="120" t="s">
        <v>3226</v>
      </c>
      <c r="I379" s="120" t="s">
        <v>3193</v>
      </c>
      <c r="J379" s="116">
        <v>14760</v>
      </c>
      <c r="K379" s="117">
        <v>2016</v>
      </c>
      <c r="L379" s="118"/>
    </row>
    <row r="380" spans="1:12" ht="15.75" x14ac:dyDescent="0.25">
      <c r="A380" s="113">
        <v>373</v>
      </c>
      <c r="B380" s="140" t="s">
        <v>3814</v>
      </c>
      <c r="C380" s="121">
        <v>1945</v>
      </c>
      <c r="D380" s="115"/>
      <c r="E380" s="113" t="s">
        <v>3298</v>
      </c>
      <c r="F380" s="113" t="s">
        <v>16</v>
      </c>
      <c r="G380" s="113" t="s">
        <v>1096</v>
      </c>
      <c r="H380" s="120" t="s">
        <v>3226</v>
      </c>
      <c r="I380" s="120" t="s">
        <v>3219</v>
      </c>
      <c r="J380" s="116">
        <v>36900</v>
      </c>
      <c r="K380" s="117">
        <v>2016</v>
      </c>
      <c r="L380" s="118"/>
    </row>
    <row r="381" spans="1:12" ht="15.75" x14ac:dyDescent="0.25">
      <c r="A381" s="113">
        <v>374</v>
      </c>
      <c r="B381" s="140" t="s">
        <v>3815</v>
      </c>
      <c r="C381" s="128"/>
      <c r="D381" s="121">
        <v>1956</v>
      </c>
      <c r="E381" s="113" t="s">
        <v>2444</v>
      </c>
      <c r="F381" s="113" t="s">
        <v>51</v>
      </c>
      <c r="G381" s="113" t="s">
        <v>27</v>
      </c>
      <c r="H381" s="120" t="s">
        <v>3193</v>
      </c>
      <c r="I381" s="120" t="s">
        <v>3284</v>
      </c>
      <c r="J381" s="117">
        <v>79965</v>
      </c>
      <c r="K381" s="117">
        <v>2016</v>
      </c>
      <c r="L381" s="118"/>
    </row>
    <row r="382" spans="1:12" ht="15.75" x14ac:dyDescent="0.25">
      <c r="A382" s="113">
        <v>375</v>
      </c>
      <c r="B382" s="140" t="s">
        <v>3576</v>
      </c>
      <c r="C382" s="114"/>
      <c r="D382" s="121">
        <v>1938</v>
      </c>
      <c r="E382" s="113" t="s">
        <v>3299</v>
      </c>
      <c r="F382" s="113" t="s">
        <v>16</v>
      </c>
      <c r="G382" s="113" t="s">
        <v>989</v>
      </c>
      <c r="H382" s="120" t="s">
        <v>3193</v>
      </c>
      <c r="I382" s="120" t="s">
        <v>3284</v>
      </c>
      <c r="J382" s="116">
        <v>11070</v>
      </c>
      <c r="K382" s="117">
        <v>2016</v>
      </c>
      <c r="L382" s="118"/>
    </row>
    <row r="383" spans="1:12" ht="15.75" x14ac:dyDescent="0.25">
      <c r="A383" s="113">
        <v>376</v>
      </c>
      <c r="B383" s="140" t="s">
        <v>514</v>
      </c>
      <c r="C383" s="121">
        <v>1949</v>
      </c>
      <c r="D383" s="115"/>
      <c r="E383" s="113" t="s">
        <v>2226</v>
      </c>
      <c r="F383" s="113" t="s">
        <v>16</v>
      </c>
      <c r="G383" s="113" t="s">
        <v>2225</v>
      </c>
      <c r="H383" s="120" t="s">
        <v>3193</v>
      </c>
      <c r="I383" s="120" t="s">
        <v>3279</v>
      </c>
      <c r="J383" s="116">
        <v>7380</v>
      </c>
      <c r="K383" s="117">
        <v>2016</v>
      </c>
      <c r="L383" s="118"/>
    </row>
    <row r="384" spans="1:12" ht="15.75" x14ac:dyDescent="0.25">
      <c r="A384" s="113">
        <v>377</v>
      </c>
      <c r="B384" s="140" t="s">
        <v>3816</v>
      </c>
      <c r="C384" s="114"/>
      <c r="D384" s="121">
        <v>2003</v>
      </c>
      <c r="E384" s="113" t="s">
        <v>3300</v>
      </c>
      <c r="F384" s="113" t="s">
        <v>9</v>
      </c>
      <c r="G384" s="113" t="s">
        <v>221</v>
      </c>
      <c r="H384" s="120" t="s">
        <v>3193</v>
      </c>
      <c r="I384" s="120" t="s">
        <v>3219</v>
      </c>
      <c r="J384" s="116">
        <v>29520</v>
      </c>
      <c r="K384" s="117">
        <v>2016</v>
      </c>
      <c r="L384" s="118"/>
    </row>
    <row r="385" spans="1:12" ht="15.75" x14ac:dyDescent="0.25">
      <c r="A385" s="113">
        <v>378</v>
      </c>
      <c r="B385" s="140" t="s">
        <v>3817</v>
      </c>
      <c r="C385" s="114"/>
      <c r="D385" s="115" t="s">
        <v>2494</v>
      </c>
      <c r="E385" s="113" t="s">
        <v>3301</v>
      </c>
      <c r="F385" s="113" t="s">
        <v>16</v>
      </c>
      <c r="G385" s="113" t="s">
        <v>1089</v>
      </c>
      <c r="H385" s="113" t="s">
        <v>3193</v>
      </c>
      <c r="I385" s="113" t="s">
        <v>3302</v>
      </c>
      <c r="J385" s="117">
        <v>20295</v>
      </c>
      <c r="K385" s="117">
        <v>2016</v>
      </c>
      <c r="L385" s="118"/>
    </row>
    <row r="386" spans="1:12" ht="15.75" x14ac:dyDescent="0.25">
      <c r="A386" s="113">
        <v>379</v>
      </c>
      <c r="B386" s="140" t="s">
        <v>3818</v>
      </c>
      <c r="C386" s="114"/>
      <c r="D386" s="115" t="s">
        <v>2484</v>
      </c>
      <c r="E386" s="113" t="s">
        <v>3303</v>
      </c>
      <c r="F386" s="113" t="s">
        <v>16</v>
      </c>
      <c r="G386" s="113" t="s">
        <v>1011</v>
      </c>
      <c r="H386" s="113" t="s">
        <v>3193</v>
      </c>
      <c r="I386" s="113" t="s">
        <v>3264</v>
      </c>
      <c r="J386" s="117">
        <v>81180</v>
      </c>
      <c r="K386" s="117">
        <v>2016</v>
      </c>
      <c r="L386" s="118"/>
    </row>
    <row r="387" spans="1:12" ht="15.75" x14ac:dyDescent="0.25">
      <c r="A387" s="113">
        <v>380</v>
      </c>
      <c r="B387" s="140" t="s">
        <v>3819</v>
      </c>
      <c r="C387" s="131" t="s">
        <v>2516</v>
      </c>
      <c r="D387" s="129"/>
      <c r="E387" s="123" t="s">
        <v>1520</v>
      </c>
      <c r="F387" s="123" t="s">
        <v>16</v>
      </c>
      <c r="G387" s="123" t="s">
        <v>182</v>
      </c>
      <c r="H387" s="126" t="s">
        <v>3193</v>
      </c>
      <c r="I387" s="126" t="s">
        <v>3295</v>
      </c>
      <c r="J387" s="117">
        <v>14980</v>
      </c>
      <c r="K387" s="117">
        <v>2016</v>
      </c>
      <c r="L387" s="118"/>
    </row>
    <row r="388" spans="1:12" ht="15.75" x14ac:dyDescent="0.25">
      <c r="A388" s="113">
        <v>381</v>
      </c>
      <c r="B388" s="140" t="s">
        <v>3820</v>
      </c>
      <c r="C388" s="114"/>
      <c r="D388" s="121">
        <v>1961</v>
      </c>
      <c r="E388" s="113" t="s">
        <v>3304</v>
      </c>
      <c r="F388" s="113" t="s">
        <v>16</v>
      </c>
      <c r="G388" s="113" t="s">
        <v>1182</v>
      </c>
      <c r="H388" s="120" t="s">
        <v>3279</v>
      </c>
      <c r="I388" s="120" t="s">
        <v>3244</v>
      </c>
      <c r="J388" s="116">
        <v>29520</v>
      </c>
      <c r="K388" s="117">
        <v>2016</v>
      </c>
      <c r="L388" s="118"/>
    </row>
    <row r="389" spans="1:12" ht="15.75" x14ac:dyDescent="0.25">
      <c r="A389" s="113">
        <v>382</v>
      </c>
      <c r="B389" s="140" t="s">
        <v>3821</v>
      </c>
      <c r="C389" s="121">
        <v>2008</v>
      </c>
      <c r="D389" s="115"/>
      <c r="E389" s="113" t="s">
        <v>3305</v>
      </c>
      <c r="F389" s="113" t="s">
        <v>16</v>
      </c>
      <c r="G389" s="113" t="s">
        <v>76</v>
      </c>
      <c r="H389" s="120" t="s">
        <v>3279</v>
      </c>
      <c r="I389" s="120" t="s">
        <v>3219</v>
      </c>
      <c r="J389" s="116">
        <v>14760</v>
      </c>
      <c r="K389" s="117">
        <v>2016</v>
      </c>
      <c r="L389" s="118"/>
    </row>
    <row r="390" spans="1:12" ht="15.75" x14ac:dyDescent="0.25">
      <c r="A390" s="113">
        <v>383</v>
      </c>
      <c r="B390" s="140" t="s">
        <v>3822</v>
      </c>
      <c r="C390" s="121">
        <v>2000</v>
      </c>
      <c r="D390" s="115"/>
      <c r="E390" s="113" t="s">
        <v>3306</v>
      </c>
      <c r="F390" s="113" t="s">
        <v>16</v>
      </c>
      <c r="G390" s="113" t="s">
        <v>3307</v>
      </c>
      <c r="H390" s="120" t="s">
        <v>3279</v>
      </c>
      <c r="I390" s="120" t="s">
        <v>3219</v>
      </c>
      <c r="J390" s="116">
        <v>14760</v>
      </c>
      <c r="K390" s="117">
        <v>2016</v>
      </c>
      <c r="L390" s="118"/>
    </row>
    <row r="391" spans="1:12" ht="15.75" x14ac:dyDescent="0.25">
      <c r="A391" s="113">
        <v>384</v>
      </c>
      <c r="B391" s="140" t="s">
        <v>3823</v>
      </c>
      <c r="C391" s="114"/>
      <c r="D391" s="121">
        <v>1978</v>
      </c>
      <c r="E391" s="113" t="s">
        <v>3308</v>
      </c>
      <c r="F391" s="113" t="s">
        <v>16</v>
      </c>
      <c r="G391" s="113" t="s">
        <v>1039</v>
      </c>
      <c r="H391" s="120" t="s">
        <v>3279</v>
      </c>
      <c r="I391" s="120" t="s">
        <v>3219</v>
      </c>
      <c r="J391" s="116">
        <v>14760</v>
      </c>
      <c r="K391" s="117">
        <v>2016</v>
      </c>
      <c r="L391" s="118"/>
    </row>
    <row r="392" spans="1:12" ht="15.75" x14ac:dyDescent="0.25">
      <c r="A392" s="113">
        <v>385</v>
      </c>
      <c r="B392" s="140" t="s">
        <v>3824</v>
      </c>
      <c r="C392" s="121">
        <v>1960</v>
      </c>
      <c r="D392" s="115"/>
      <c r="E392" s="113" t="s">
        <v>3309</v>
      </c>
      <c r="F392" s="113" t="s">
        <v>16</v>
      </c>
      <c r="G392" s="113" t="s">
        <v>3310</v>
      </c>
      <c r="H392" s="120" t="s">
        <v>3271</v>
      </c>
      <c r="I392" s="120" t="s">
        <v>3244</v>
      </c>
      <c r="J392" s="116">
        <v>22140</v>
      </c>
      <c r="K392" s="117">
        <v>2016</v>
      </c>
      <c r="L392" s="118"/>
    </row>
    <row r="393" spans="1:12" ht="15.75" x14ac:dyDescent="0.25">
      <c r="A393" s="113">
        <v>386</v>
      </c>
      <c r="B393" s="140" t="s">
        <v>3825</v>
      </c>
      <c r="C393" s="114" t="s">
        <v>2460</v>
      </c>
      <c r="D393" s="115"/>
      <c r="E393" s="113" t="s">
        <v>3311</v>
      </c>
      <c r="F393" s="113" t="s">
        <v>9</v>
      </c>
      <c r="G393" s="113" t="s">
        <v>3312</v>
      </c>
      <c r="H393" s="113" t="s">
        <v>3271</v>
      </c>
      <c r="I393" s="113" t="s">
        <v>3270</v>
      </c>
      <c r="J393" s="117">
        <v>44280</v>
      </c>
      <c r="K393" s="117">
        <v>2016</v>
      </c>
      <c r="L393" s="118"/>
    </row>
    <row r="394" spans="1:12" ht="15.75" x14ac:dyDescent="0.25">
      <c r="A394" s="113">
        <v>387</v>
      </c>
      <c r="B394" s="140" t="s">
        <v>3826</v>
      </c>
      <c r="C394" s="114" t="s">
        <v>3313</v>
      </c>
      <c r="D394" s="115"/>
      <c r="E394" s="113" t="s">
        <v>3314</v>
      </c>
      <c r="F394" s="113" t="s">
        <v>16</v>
      </c>
      <c r="G394" s="113" t="s">
        <v>3315</v>
      </c>
      <c r="H394" s="113" t="s">
        <v>3271</v>
      </c>
      <c r="I394" s="113" t="s">
        <v>3264</v>
      </c>
      <c r="J394" s="117">
        <v>66420</v>
      </c>
      <c r="K394" s="117">
        <v>2016</v>
      </c>
      <c r="L394" s="118"/>
    </row>
    <row r="395" spans="1:12" ht="15.75" x14ac:dyDescent="0.25">
      <c r="A395" s="113">
        <v>388</v>
      </c>
      <c r="B395" s="140" t="s">
        <v>3827</v>
      </c>
      <c r="C395" s="114"/>
      <c r="D395" s="115" t="s">
        <v>2487</v>
      </c>
      <c r="E395" s="113" t="s">
        <v>3316</v>
      </c>
      <c r="F395" s="113" t="s">
        <v>16</v>
      </c>
      <c r="G395" s="113" t="s">
        <v>182</v>
      </c>
      <c r="H395" s="113" t="s">
        <v>3271</v>
      </c>
      <c r="I395" s="113" t="s">
        <v>3264</v>
      </c>
      <c r="J395" s="117">
        <v>66420</v>
      </c>
      <c r="K395" s="117">
        <v>2016</v>
      </c>
      <c r="L395" s="118"/>
    </row>
    <row r="396" spans="1:12" ht="15.75" x14ac:dyDescent="0.25">
      <c r="A396" s="113">
        <v>389</v>
      </c>
      <c r="B396" s="140" t="s">
        <v>3739</v>
      </c>
      <c r="C396" s="114" t="s">
        <v>2478</v>
      </c>
      <c r="D396" s="115"/>
      <c r="E396" s="113" t="s">
        <v>2367</v>
      </c>
      <c r="F396" s="113" t="s">
        <v>16</v>
      </c>
      <c r="G396" s="113" t="s">
        <v>160</v>
      </c>
      <c r="H396" s="120" t="s">
        <v>3219</v>
      </c>
      <c r="I396" s="120" t="s">
        <v>3317</v>
      </c>
      <c r="J396" s="117">
        <v>164660</v>
      </c>
      <c r="K396" s="117">
        <v>2016</v>
      </c>
      <c r="L396" s="118"/>
    </row>
    <row r="397" spans="1:12" ht="15.75" x14ac:dyDescent="0.25">
      <c r="A397" s="113">
        <v>390</v>
      </c>
      <c r="B397" s="140" t="s">
        <v>3828</v>
      </c>
      <c r="C397" s="114" t="s">
        <v>2462</v>
      </c>
      <c r="D397" s="115"/>
      <c r="E397" s="113" t="s">
        <v>3318</v>
      </c>
      <c r="F397" s="113" t="s">
        <v>16</v>
      </c>
      <c r="G397" s="113" t="s">
        <v>177</v>
      </c>
      <c r="H397" s="120" t="s">
        <v>3219</v>
      </c>
      <c r="I397" s="120" t="s">
        <v>3270</v>
      </c>
      <c r="J397" s="117">
        <v>96860</v>
      </c>
      <c r="K397" s="117">
        <v>2016</v>
      </c>
      <c r="L397" s="118"/>
    </row>
    <row r="398" spans="1:12" ht="15.75" x14ac:dyDescent="0.25">
      <c r="A398" s="113">
        <v>391</v>
      </c>
      <c r="B398" s="140" t="s">
        <v>3829</v>
      </c>
      <c r="C398" s="114" t="s">
        <v>2521</v>
      </c>
      <c r="D398" s="115"/>
      <c r="E398" s="113" t="s">
        <v>3319</v>
      </c>
      <c r="F398" s="113" t="s">
        <v>16</v>
      </c>
      <c r="G398" s="113" t="s">
        <v>1011</v>
      </c>
      <c r="H398" s="120" t="s">
        <v>3219</v>
      </c>
      <c r="I398" s="120" t="s">
        <v>3317</v>
      </c>
      <c r="J398" s="117">
        <v>165840</v>
      </c>
      <c r="K398" s="117">
        <v>2016</v>
      </c>
      <c r="L398" s="118"/>
    </row>
    <row r="399" spans="1:12" ht="15.75" x14ac:dyDescent="0.25">
      <c r="A399" s="113">
        <v>392</v>
      </c>
      <c r="B399" s="140" t="s">
        <v>3830</v>
      </c>
      <c r="C399" s="114" t="s">
        <v>2460</v>
      </c>
      <c r="D399" s="115"/>
      <c r="E399" s="113" t="s">
        <v>3320</v>
      </c>
      <c r="F399" s="113" t="s">
        <v>16</v>
      </c>
      <c r="G399" s="113" t="s">
        <v>3321</v>
      </c>
      <c r="H399" s="113" t="s">
        <v>3219</v>
      </c>
      <c r="I399" s="113" t="s">
        <v>3264</v>
      </c>
      <c r="J399" s="117">
        <v>59040</v>
      </c>
      <c r="K399" s="117">
        <v>2016</v>
      </c>
      <c r="L399" s="118"/>
    </row>
    <row r="400" spans="1:12" ht="15.75" x14ac:dyDescent="0.25">
      <c r="A400" s="113">
        <v>393</v>
      </c>
      <c r="B400" s="140" t="s">
        <v>3831</v>
      </c>
      <c r="C400" s="131" t="s">
        <v>2485</v>
      </c>
      <c r="D400" s="129"/>
      <c r="E400" s="123" t="s">
        <v>3322</v>
      </c>
      <c r="F400" s="123" t="s">
        <v>16</v>
      </c>
      <c r="G400" s="123" t="s">
        <v>3323</v>
      </c>
      <c r="H400" s="126" t="s">
        <v>3219</v>
      </c>
      <c r="I400" s="126" t="s">
        <v>3264</v>
      </c>
      <c r="J400" s="117">
        <v>20070</v>
      </c>
      <c r="K400" s="117">
        <v>2016</v>
      </c>
      <c r="L400" s="118"/>
    </row>
    <row r="401" spans="1:12" ht="15.75" x14ac:dyDescent="0.25">
      <c r="A401" s="113">
        <v>394</v>
      </c>
      <c r="B401" s="140" t="s">
        <v>3832</v>
      </c>
      <c r="C401" s="131" t="s">
        <v>2485</v>
      </c>
      <c r="D401" s="129"/>
      <c r="E401" s="123" t="s">
        <v>3324</v>
      </c>
      <c r="F401" s="123" t="s">
        <v>16</v>
      </c>
      <c r="G401" s="123" t="s">
        <v>3325</v>
      </c>
      <c r="H401" s="126" t="s">
        <v>3219</v>
      </c>
      <c r="I401" s="126" t="s">
        <v>3326</v>
      </c>
      <c r="J401" s="117">
        <f>89880+1947</f>
        <v>91827</v>
      </c>
      <c r="K401" s="117">
        <v>2016</v>
      </c>
      <c r="L401" s="118"/>
    </row>
    <row r="402" spans="1:12" ht="15.75" x14ac:dyDescent="0.25">
      <c r="A402" s="113">
        <v>395</v>
      </c>
      <c r="B402" s="140" t="s">
        <v>3833</v>
      </c>
      <c r="C402" s="124"/>
      <c r="D402" s="131" t="s">
        <v>2509</v>
      </c>
      <c r="E402" s="123" t="s">
        <v>3327</v>
      </c>
      <c r="F402" s="123" t="s">
        <v>16</v>
      </c>
      <c r="G402" s="123" t="s">
        <v>3328</v>
      </c>
      <c r="H402" s="126" t="s">
        <v>3219</v>
      </c>
      <c r="I402" s="126" t="s">
        <v>3264</v>
      </c>
      <c r="J402" s="117">
        <v>89880</v>
      </c>
      <c r="K402" s="117">
        <v>2016</v>
      </c>
      <c r="L402" s="118"/>
    </row>
    <row r="403" spans="1:12" ht="15.75" x14ac:dyDescent="0.25">
      <c r="A403" s="113">
        <v>396</v>
      </c>
      <c r="B403" s="140" t="s">
        <v>3834</v>
      </c>
      <c r="C403" s="124"/>
      <c r="D403" s="131" t="s">
        <v>2461</v>
      </c>
      <c r="E403" s="123" t="s">
        <v>3329</v>
      </c>
      <c r="F403" s="123" t="s">
        <v>16</v>
      </c>
      <c r="G403" s="123" t="s">
        <v>3011</v>
      </c>
      <c r="H403" s="126" t="s">
        <v>3219</v>
      </c>
      <c r="I403" s="126" t="s">
        <v>3264</v>
      </c>
      <c r="J403" s="117">
        <v>59920</v>
      </c>
      <c r="K403" s="117">
        <v>2016</v>
      </c>
      <c r="L403" s="118"/>
    </row>
    <row r="404" spans="1:12" ht="15.75" x14ac:dyDescent="0.25">
      <c r="A404" s="113">
        <v>397</v>
      </c>
      <c r="B404" s="140" t="s">
        <v>3835</v>
      </c>
      <c r="C404" s="121">
        <v>1950</v>
      </c>
      <c r="D404" s="115"/>
      <c r="E404" s="113" t="s">
        <v>3330</v>
      </c>
      <c r="F404" s="113" t="s">
        <v>16</v>
      </c>
      <c r="G404" s="113" t="s">
        <v>21</v>
      </c>
      <c r="H404" s="120" t="s">
        <v>3244</v>
      </c>
      <c r="I404" s="120" t="s">
        <v>3284</v>
      </c>
      <c r="J404" s="116">
        <v>14760</v>
      </c>
      <c r="K404" s="117">
        <v>2016</v>
      </c>
      <c r="L404" s="118"/>
    </row>
    <row r="405" spans="1:12" ht="15.75" x14ac:dyDescent="0.25">
      <c r="A405" s="113">
        <v>398</v>
      </c>
      <c r="B405" s="140" t="s">
        <v>3836</v>
      </c>
      <c r="C405" s="114" t="s">
        <v>2460</v>
      </c>
      <c r="D405" s="115"/>
      <c r="E405" s="113" t="s">
        <v>3331</v>
      </c>
      <c r="F405" s="113" t="s">
        <v>16</v>
      </c>
      <c r="G405" s="113" t="s">
        <v>3332</v>
      </c>
      <c r="H405" s="113" t="s">
        <v>3244</v>
      </c>
      <c r="I405" s="113" t="s">
        <v>3295</v>
      </c>
      <c r="J405" s="117">
        <v>14760</v>
      </c>
      <c r="K405" s="117">
        <v>2016</v>
      </c>
      <c r="L405" s="118"/>
    </row>
    <row r="406" spans="1:12" ht="15.75" x14ac:dyDescent="0.25">
      <c r="A406" s="113">
        <v>399</v>
      </c>
      <c r="B406" s="140" t="s">
        <v>3837</v>
      </c>
      <c r="C406" s="124"/>
      <c r="D406" s="131" t="s">
        <v>2478</v>
      </c>
      <c r="E406" s="123" t="s">
        <v>3333</v>
      </c>
      <c r="F406" s="123" t="s">
        <v>16</v>
      </c>
      <c r="G406" s="123" t="s">
        <v>21</v>
      </c>
      <c r="H406" s="126" t="s">
        <v>3244</v>
      </c>
      <c r="I406" s="126" t="s">
        <v>3264</v>
      </c>
      <c r="J406" s="117">
        <v>29960</v>
      </c>
      <c r="K406" s="117">
        <v>2016</v>
      </c>
      <c r="L406" s="118"/>
    </row>
    <row r="407" spans="1:12" ht="15.75" x14ac:dyDescent="0.25">
      <c r="A407" s="113">
        <v>400</v>
      </c>
      <c r="B407" s="140" t="s">
        <v>3838</v>
      </c>
      <c r="C407" s="114" t="s">
        <v>2463</v>
      </c>
      <c r="D407" s="115"/>
      <c r="E407" s="113" t="s">
        <v>3334</v>
      </c>
      <c r="F407" s="113" t="s">
        <v>16</v>
      </c>
      <c r="G407" s="113" t="s">
        <v>3335</v>
      </c>
      <c r="H407" s="113" t="s">
        <v>3284</v>
      </c>
      <c r="I407" s="113" t="s">
        <v>3264</v>
      </c>
      <c r="J407" s="117">
        <v>36900</v>
      </c>
      <c r="K407" s="117">
        <v>2016</v>
      </c>
      <c r="L407" s="118"/>
    </row>
    <row r="408" spans="1:12" ht="15.75" x14ac:dyDescent="0.25">
      <c r="A408" s="113">
        <v>401</v>
      </c>
      <c r="B408" s="140" t="s">
        <v>3839</v>
      </c>
      <c r="C408" s="124"/>
      <c r="D408" s="131" t="s">
        <v>2461</v>
      </c>
      <c r="E408" s="123" t="s">
        <v>3336</v>
      </c>
      <c r="F408" s="123" t="s">
        <v>16</v>
      </c>
      <c r="G408" s="123" t="s">
        <v>182</v>
      </c>
      <c r="H408" s="126" t="s">
        <v>3284</v>
      </c>
      <c r="I408" s="126" t="s">
        <v>3302</v>
      </c>
      <c r="J408" s="117">
        <v>53520</v>
      </c>
      <c r="K408" s="117">
        <v>2016</v>
      </c>
      <c r="L408" s="118"/>
    </row>
    <row r="409" spans="1:12" ht="15.75" x14ac:dyDescent="0.25">
      <c r="A409" s="113">
        <v>402</v>
      </c>
      <c r="B409" s="140" t="s">
        <v>3812</v>
      </c>
      <c r="C409" s="114" t="s">
        <v>2466</v>
      </c>
      <c r="D409" s="115"/>
      <c r="E409" s="113" t="s">
        <v>2441</v>
      </c>
      <c r="F409" s="113" t="s">
        <v>16</v>
      </c>
      <c r="G409" s="113" t="s">
        <v>2440</v>
      </c>
      <c r="H409" s="120" t="s">
        <v>3295</v>
      </c>
      <c r="I409" s="120" t="s">
        <v>3302</v>
      </c>
      <c r="J409" s="117">
        <v>109680</v>
      </c>
      <c r="K409" s="117">
        <v>2016</v>
      </c>
      <c r="L409" s="118"/>
    </row>
    <row r="410" spans="1:12" ht="15.75" x14ac:dyDescent="0.25">
      <c r="A410" s="113">
        <v>403</v>
      </c>
      <c r="B410" s="140" t="s">
        <v>3513</v>
      </c>
      <c r="C410" s="114"/>
      <c r="D410" s="115" t="s">
        <v>2469</v>
      </c>
      <c r="E410" s="113" t="s">
        <v>3337</v>
      </c>
      <c r="F410" s="113" t="s">
        <v>16</v>
      </c>
      <c r="G410" s="113" t="s">
        <v>76</v>
      </c>
      <c r="H410" s="113" t="s">
        <v>3295</v>
      </c>
      <c r="I410" s="113" t="s">
        <v>3338</v>
      </c>
      <c r="J410" s="117">
        <v>22140</v>
      </c>
      <c r="K410" s="117">
        <v>2016</v>
      </c>
      <c r="L410" s="118"/>
    </row>
    <row r="411" spans="1:12" ht="15.75" x14ac:dyDescent="0.25">
      <c r="A411" s="113">
        <v>404</v>
      </c>
      <c r="B411" s="140" t="s">
        <v>1274</v>
      </c>
      <c r="C411" s="114"/>
      <c r="D411" s="115" t="s">
        <v>2469</v>
      </c>
      <c r="E411" s="113" t="s">
        <v>3339</v>
      </c>
      <c r="F411" s="113" t="s">
        <v>16</v>
      </c>
      <c r="G411" s="113" t="s">
        <v>3340</v>
      </c>
      <c r="H411" s="113" t="s">
        <v>3295</v>
      </c>
      <c r="I411" s="113" t="s">
        <v>3341</v>
      </c>
      <c r="J411" s="117">
        <v>66420</v>
      </c>
      <c r="K411" s="117">
        <v>2016</v>
      </c>
      <c r="L411" s="118"/>
    </row>
    <row r="412" spans="1:12" ht="15.75" x14ac:dyDescent="0.25">
      <c r="A412" s="113">
        <v>405</v>
      </c>
      <c r="B412" s="140" t="s">
        <v>3685</v>
      </c>
      <c r="C412" s="114"/>
      <c r="D412" s="115" t="s">
        <v>2465</v>
      </c>
      <c r="E412" s="113" t="s">
        <v>3102</v>
      </c>
      <c r="F412" s="113" t="s">
        <v>16</v>
      </c>
      <c r="G412" s="113" t="s">
        <v>1039</v>
      </c>
      <c r="H412" s="113" t="s">
        <v>3295</v>
      </c>
      <c r="I412" s="113" t="s">
        <v>3264</v>
      </c>
      <c r="J412" s="117">
        <v>29520</v>
      </c>
      <c r="K412" s="117">
        <v>2016</v>
      </c>
      <c r="L412" s="118"/>
    </row>
    <row r="413" spans="1:12" ht="15.75" x14ac:dyDescent="0.25">
      <c r="A413" s="113">
        <v>406</v>
      </c>
      <c r="B413" s="140" t="s">
        <v>3840</v>
      </c>
      <c r="C413" s="114"/>
      <c r="D413" s="115" t="s">
        <v>2513</v>
      </c>
      <c r="E413" s="113" t="s">
        <v>3342</v>
      </c>
      <c r="F413" s="113" t="s">
        <v>3343</v>
      </c>
      <c r="G413" s="113" t="s">
        <v>1096</v>
      </c>
      <c r="H413" s="113" t="s">
        <v>3295</v>
      </c>
      <c r="I413" s="113" t="s">
        <v>3264</v>
      </c>
      <c r="J413" s="117">
        <v>36900</v>
      </c>
      <c r="K413" s="117">
        <v>2016</v>
      </c>
      <c r="L413" s="118"/>
    </row>
    <row r="414" spans="1:12" ht="15.75" x14ac:dyDescent="0.25">
      <c r="A414" s="113">
        <v>407</v>
      </c>
      <c r="B414" s="140" t="s">
        <v>3841</v>
      </c>
      <c r="C414" s="114"/>
      <c r="D414" s="115" t="s">
        <v>2460</v>
      </c>
      <c r="E414" s="113" t="s">
        <v>3344</v>
      </c>
      <c r="F414" s="113" t="s">
        <v>16</v>
      </c>
      <c r="G414" s="113" t="s">
        <v>3345</v>
      </c>
      <c r="H414" s="113" t="s">
        <v>3295</v>
      </c>
      <c r="I414" s="113" t="s">
        <v>3270</v>
      </c>
      <c r="J414" s="117">
        <v>7380</v>
      </c>
      <c r="K414" s="117">
        <v>2016</v>
      </c>
      <c r="L414" s="118"/>
    </row>
    <row r="415" spans="1:12" ht="15.75" x14ac:dyDescent="0.25">
      <c r="A415" s="113">
        <v>408</v>
      </c>
      <c r="B415" s="140" t="s">
        <v>3842</v>
      </c>
      <c r="C415" s="131" t="s">
        <v>2488</v>
      </c>
      <c r="D415" s="129"/>
      <c r="E415" s="123" t="s">
        <v>3346</v>
      </c>
      <c r="F415" s="123" t="s">
        <v>16</v>
      </c>
      <c r="G415" s="123" t="s">
        <v>182</v>
      </c>
      <c r="H415" s="126" t="s">
        <v>3295</v>
      </c>
      <c r="I415" s="126" t="s">
        <v>3347</v>
      </c>
      <c r="J415" s="117">
        <v>29960</v>
      </c>
      <c r="K415" s="117">
        <v>2016</v>
      </c>
      <c r="L415" s="118"/>
    </row>
    <row r="416" spans="1:12" ht="15.75" x14ac:dyDescent="0.25">
      <c r="A416" s="113">
        <v>409</v>
      </c>
      <c r="B416" s="140" t="s">
        <v>3843</v>
      </c>
      <c r="C416" s="131" t="s">
        <v>2485</v>
      </c>
      <c r="D416" s="129"/>
      <c r="E416" s="123" t="s">
        <v>3348</v>
      </c>
      <c r="F416" s="123" t="s">
        <v>16</v>
      </c>
      <c r="G416" s="123" t="s">
        <v>21</v>
      </c>
      <c r="H416" s="126" t="s">
        <v>3295</v>
      </c>
      <c r="I416" s="126" t="s">
        <v>3326</v>
      </c>
      <c r="J416" s="117">
        <v>59920</v>
      </c>
      <c r="K416" s="117">
        <v>2016</v>
      </c>
      <c r="L416" s="118"/>
    </row>
    <row r="417" spans="1:12" ht="15.75" x14ac:dyDescent="0.25">
      <c r="A417" s="113">
        <v>410</v>
      </c>
      <c r="B417" s="140" t="s">
        <v>3844</v>
      </c>
      <c r="C417" s="114" t="s">
        <v>2459</v>
      </c>
      <c r="D417" s="115"/>
      <c r="E417" s="113" t="s">
        <v>3349</v>
      </c>
      <c r="F417" s="113" t="s">
        <v>16</v>
      </c>
      <c r="G417" s="113" t="s">
        <v>21</v>
      </c>
      <c r="H417" s="113" t="s">
        <v>3270</v>
      </c>
      <c r="I417" s="113" t="s">
        <v>3264</v>
      </c>
      <c r="J417" s="117">
        <v>7380</v>
      </c>
      <c r="K417" s="117">
        <v>2016</v>
      </c>
      <c r="L417" s="118"/>
    </row>
    <row r="418" spans="1:12" ht="15.75" x14ac:dyDescent="0.25">
      <c r="A418" s="113">
        <v>411</v>
      </c>
      <c r="B418" s="140" t="s">
        <v>3845</v>
      </c>
      <c r="C418" s="114" t="s">
        <v>2473</v>
      </c>
      <c r="D418" s="115"/>
      <c r="E418" s="113" t="s">
        <v>3350</v>
      </c>
      <c r="F418" s="113" t="s">
        <v>16</v>
      </c>
      <c r="G418" s="113" t="s">
        <v>3351</v>
      </c>
      <c r="H418" s="113" t="s">
        <v>3270</v>
      </c>
      <c r="I418" s="113" t="s">
        <v>3352</v>
      </c>
      <c r="J418" s="117">
        <v>1845</v>
      </c>
      <c r="K418" s="117">
        <v>2016</v>
      </c>
      <c r="L418" s="118"/>
    </row>
    <row r="419" spans="1:12" ht="15.75" x14ac:dyDescent="0.25">
      <c r="A419" s="113">
        <v>412</v>
      </c>
      <c r="B419" s="140" t="s">
        <v>513</v>
      </c>
      <c r="C419" s="114"/>
      <c r="D419" s="115" t="s">
        <v>2488</v>
      </c>
      <c r="E419" s="113" t="s">
        <v>1209</v>
      </c>
      <c r="F419" s="113" t="s">
        <v>16</v>
      </c>
      <c r="G419" s="113" t="s">
        <v>991</v>
      </c>
      <c r="H419" s="113" t="s">
        <v>3270</v>
      </c>
      <c r="I419" s="113" t="s">
        <v>3302</v>
      </c>
      <c r="J419" s="117">
        <v>7380</v>
      </c>
      <c r="K419" s="117">
        <v>2016</v>
      </c>
      <c r="L419" s="118"/>
    </row>
    <row r="420" spans="1:12" ht="15.75" x14ac:dyDescent="0.25">
      <c r="A420" s="113">
        <v>413</v>
      </c>
      <c r="B420" s="140" t="s">
        <v>3846</v>
      </c>
      <c r="C420" s="114"/>
      <c r="D420" s="115" t="s">
        <v>2466</v>
      </c>
      <c r="E420" s="113" t="s">
        <v>3353</v>
      </c>
      <c r="F420" s="113" t="s">
        <v>16</v>
      </c>
      <c r="G420" s="113" t="s">
        <v>1088</v>
      </c>
      <c r="H420" s="113" t="s">
        <v>3270</v>
      </c>
      <c r="I420" s="113" t="s">
        <v>3264</v>
      </c>
      <c r="J420" s="117">
        <v>22140</v>
      </c>
      <c r="K420" s="117">
        <v>2016</v>
      </c>
      <c r="L420" s="118"/>
    </row>
    <row r="421" spans="1:12" ht="15.75" x14ac:dyDescent="0.25">
      <c r="A421" s="113">
        <v>414</v>
      </c>
      <c r="B421" s="140" t="s">
        <v>3847</v>
      </c>
      <c r="C421" s="114"/>
      <c r="D421" s="115" t="s">
        <v>2466</v>
      </c>
      <c r="E421" s="113" t="s">
        <v>3354</v>
      </c>
      <c r="F421" s="113" t="s">
        <v>51</v>
      </c>
      <c r="G421" s="113" t="s">
        <v>27</v>
      </c>
      <c r="H421" s="113" t="s">
        <v>3270</v>
      </c>
      <c r="I421" s="113" t="s">
        <v>3338</v>
      </c>
      <c r="J421" s="117">
        <v>14760</v>
      </c>
      <c r="K421" s="117">
        <v>2016</v>
      </c>
      <c r="L421" s="118"/>
    </row>
    <row r="422" spans="1:12" ht="15.75" x14ac:dyDescent="0.25">
      <c r="A422" s="113">
        <v>415</v>
      </c>
      <c r="B422" s="140" t="s">
        <v>3848</v>
      </c>
      <c r="C422" s="114"/>
      <c r="D422" s="114" t="s">
        <v>2498</v>
      </c>
      <c r="E422" s="113" t="s">
        <v>3355</v>
      </c>
      <c r="F422" s="113" t="s">
        <v>16</v>
      </c>
      <c r="G422" s="113" t="s">
        <v>153</v>
      </c>
      <c r="H422" s="120" t="s">
        <v>3352</v>
      </c>
      <c r="I422" s="120" t="s">
        <v>3347</v>
      </c>
      <c r="J422" s="117">
        <v>82900</v>
      </c>
      <c r="K422" s="117">
        <v>2016</v>
      </c>
      <c r="L422" s="118"/>
    </row>
    <row r="423" spans="1:12" ht="15.75" x14ac:dyDescent="0.25">
      <c r="A423" s="113">
        <v>416</v>
      </c>
      <c r="B423" s="140" t="s">
        <v>3849</v>
      </c>
      <c r="C423" s="114" t="s">
        <v>2492</v>
      </c>
      <c r="D423" s="115"/>
      <c r="E423" s="113" t="s">
        <v>3356</v>
      </c>
      <c r="F423" s="113" t="s">
        <v>16</v>
      </c>
      <c r="G423" s="113" t="s">
        <v>21</v>
      </c>
      <c r="H423" s="113" t="s">
        <v>3352</v>
      </c>
      <c r="I423" s="113" t="s">
        <v>3302</v>
      </c>
      <c r="J423" s="117">
        <v>5535</v>
      </c>
      <c r="K423" s="117">
        <v>2016</v>
      </c>
      <c r="L423" s="118"/>
    </row>
    <row r="424" spans="1:12" ht="15.75" x14ac:dyDescent="0.25">
      <c r="A424" s="113">
        <v>417</v>
      </c>
      <c r="B424" s="140" t="s">
        <v>817</v>
      </c>
      <c r="C424" s="114" t="s">
        <v>2470</v>
      </c>
      <c r="D424" s="115"/>
      <c r="E424" s="113" t="s">
        <v>1110</v>
      </c>
      <c r="F424" s="113" t="s">
        <v>16</v>
      </c>
      <c r="G424" s="113" t="s">
        <v>1111</v>
      </c>
      <c r="H424" s="113" t="s">
        <v>3352</v>
      </c>
      <c r="I424" s="113" t="s">
        <v>3326</v>
      </c>
      <c r="J424" s="117">
        <v>36900</v>
      </c>
      <c r="K424" s="117">
        <v>2016</v>
      </c>
      <c r="L424" s="118"/>
    </row>
    <row r="425" spans="1:12" ht="15.75" x14ac:dyDescent="0.25">
      <c r="A425" s="113">
        <v>418</v>
      </c>
      <c r="B425" s="140" t="s">
        <v>3850</v>
      </c>
      <c r="C425" s="114" t="s">
        <v>2515</v>
      </c>
      <c r="D425" s="115"/>
      <c r="E425" s="113" t="s">
        <v>3357</v>
      </c>
      <c r="F425" s="113" t="s">
        <v>16</v>
      </c>
      <c r="G425" s="113" t="s">
        <v>76</v>
      </c>
      <c r="H425" s="113" t="s">
        <v>3352</v>
      </c>
      <c r="I425" s="113" t="s">
        <v>3264</v>
      </c>
      <c r="J425" s="117">
        <v>14760</v>
      </c>
      <c r="K425" s="117">
        <v>2016</v>
      </c>
      <c r="L425" s="118"/>
    </row>
    <row r="426" spans="1:12" ht="15.75" x14ac:dyDescent="0.25">
      <c r="A426" s="113">
        <v>419</v>
      </c>
      <c r="B426" s="140" t="s">
        <v>3851</v>
      </c>
      <c r="C426" s="114" t="s">
        <v>2460</v>
      </c>
      <c r="D426" s="115"/>
      <c r="E426" s="113" t="s">
        <v>3358</v>
      </c>
      <c r="F426" s="113" t="s">
        <v>16</v>
      </c>
      <c r="G426" s="113" t="s">
        <v>153</v>
      </c>
      <c r="H426" s="113" t="s">
        <v>3352</v>
      </c>
      <c r="I426" s="113" t="s">
        <v>3264</v>
      </c>
      <c r="J426" s="117">
        <v>22140</v>
      </c>
      <c r="K426" s="117">
        <v>2016</v>
      </c>
      <c r="L426" s="118"/>
    </row>
    <row r="427" spans="1:12" ht="15.75" x14ac:dyDescent="0.25">
      <c r="A427" s="113">
        <v>420</v>
      </c>
      <c r="B427" s="140" t="s">
        <v>3852</v>
      </c>
      <c r="C427" s="114"/>
      <c r="D427" s="115" t="s">
        <v>2480</v>
      </c>
      <c r="E427" s="113" t="s">
        <v>3359</v>
      </c>
      <c r="F427" s="113" t="s">
        <v>16</v>
      </c>
      <c r="G427" s="113" t="s">
        <v>3117</v>
      </c>
      <c r="H427" s="113" t="s">
        <v>3352</v>
      </c>
      <c r="I427" s="113" t="s">
        <v>3360</v>
      </c>
      <c r="J427" s="117">
        <v>103320</v>
      </c>
      <c r="K427" s="117">
        <v>2016</v>
      </c>
      <c r="L427" s="118"/>
    </row>
    <row r="428" spans="1:12" ht="15.75" x14ac:dyDescent="0.25">
      <c r="A428" s="113">
        <v>421</v>
      </c>
      <c r="B428" s="140" t="s">
        <v>3853</v>
      </c>
      <c r="C428" s="131" t="s">
        <v>2496</v>
      </c>
      <c r="D428" s="129"/>
      <c r="E428" s="123" t="s">
        <v>3361</v>
      </c>
      <c r="F428" s="123" t="s">
        <v>16</v>
      </c>
      <c r="G428" s="123" t="s">
        <v>458</v>
      </c>
      <c r="H428" s="126" t="s">
        <v>3352</v>
      </c>
      <c r="I428" s="126" t="s">
        <v>3362</v>
      </c>
      <c r="J428" s="117">
        <v>89880</v>
      </c>
      <c r="K428" s="117">
        <v>2016</v>
      </c>
      <c r="L428" s="118"/>
    </row>
    <row r="429" spans="1:12" ht="15.75" x14ac:dyDescent="0.25">
      <c r="A429" s="113">
        <v>422</v>
      </c>
      <c r="B429" s="140" t="s">
        <v>3854</v>
      </c>
      <c r="C429" s="124"/>
      <c r="D429" s="131" t="s">
        <v>2461</v>
      </c>
      <c r="E429" s="123" t="s">
        <v>3363</v>
      </c>
      <c r="F429" s="123" t="s">
        <v>16</v>
      </c>
      <c r="G429" s="123" t="s">
        <v>1039</v>
      </c>
      <c r="H429" s="126" t="s">
        <v>3352</v>
      </c>
      <c r="I429" s="126" t="s">
        <v>3347</v>
      </c>
      <c r="J429" s="117">
        <v>53520</v>
      </c>
      <c r="K429" s="117">
        <v>2016</v>
      </c>
      <c r="L429" s="118"/>
    </row>
    <row r="430" spans="1:12" ht="15.75" x14ac:dyDescent="0.25">
      <c r="A430" s="113">
        <v>423</v>
      </c>
      <c r="B430" s="140" t="s">
        <v>3855</v>
      </c>
      <c r="C430" s="124"/>
      <c r="D430" s="131" t="s">
        <v>2462</v>
      </c>
      <c r="E430" s="123" t="s">
        <v>3364</v>
      </c>
      <c r="F430" s="123" t="s">
        <v>16</v>
      </c>
      <c r="G430" s="123" t="s">
        <v>177</v>
      </c>
      <c r="H430" s="126" t="s">
        <v>3338</v>
      </c>
      <c r="I430" s="126" t="s">
        <v>3365</v>
      </c>
      <c r="J430" s="117">
        <v>29960</v>
      </c>
      <c r="K430" s="117">
        <v>2016</v>
      </c>
      <c r="L430" s="118"/>
    </row>
    <row r="431" spans="1:12" ht="15.75" x14ac:dyDescent="0.25">
      <c r="A431" s="113">
        <v>424</v>
      </c>
      <c r="B431" s="140" t="s">
        <v>3856</v>
      </c>
      <c r="C431" s="124"/>
      <c r="D431" s="131" t="s">
        <v>2509</v>
      </c>
      <c r="E431" s="123" t="s">
        <v>3366</v>
      </c>
      <c r="F431" s="123" t="s">
        <v>16</v>
      </c>
      <c r="G431" s="123" t="s">
        <v>1023</v>
      </c>
      <c r="H431" s="126" t="s">
        <v>3338</v>
      </c>
      <c r="I431" s="126" t="s">
        <v>3347</v>
      </c>
      <c r="J431" s="117">
        <v>26760</v>
      </c>
      <c r="K431" s="117">
        <v>2016</v>
      </c>
      <c r="L431" s="118"/>
    </row>
    <row r="432" spans="1:12" ht="15.75" x14ac:dyDescent="0.25">
      <c r="A432" s="113">
        <v>425</v>
      </c>
      <c r="B432" s="140" t="s">
        <v>3857</v>
      </c>
      <c r="C432" s="114"/>
      <c r="D432" s="114" t="s">
        <v>2521</v>
      </c>
      <c r="E432" s="113" t="s">
        <v>3367</v>
      </c>
      <c r="F432" s="113" t="s">
        <v>16</v>
      </c>
      <c r="G432" s="113" t="s">
        <v>3368</v>
      </c>
      <c r="H432" s="120" t="s">
        <v>3264</v>
      </c>
      <c r="I432" s="120" t="s">
        <v>3302</v>
      </c>
      <c r="J432" s="117">
        <v>2055</v>
      </c>
      <c r="K432" s="117">
        <v>2016</v>
      </c>
      <c r="L432" s="118"/>
    </row>
    <row r="433" spans="1:12" ht="15.75" x14ac:dyDescent="0.25">
      <c r="A433" s="113">
        <v>426</v>
      </c>
      <c r="B433" s="140" t="s">
        <v>3544</v>
      </c>
      <c r="C433" s="114" t="s">
        <v>2470</v>
      </c>
      <c r="D433" s="115"/>
      <c r="E433" s="113" t="s">
        <v>2129</v>
      </c>
      <c r="F433" s="113" t="s">
        <v>16</v>
      </c>
      <c r="G433" s="113" t="s">
        <v>2128</v>
      </c>
      <c r="H433" s="120" t="s">
        <v>3264</v>
      </c>
      <c r="I433" s="120" t="s">
        <v>3362</v>
      </c>
      <c r="J433" s="117">
        <v>41100</v>
      </c>
      <c r="K433" s="117">
        <v>2016</v>
      </c>
      <c r="L433" s="118"/>
    </row>
    <row r="434" spans="1:12" ht="15.75" x14ac:dyDescent="0.25">
      <c r="A434" s="113">
        <v>427</v>
      </c>
      <c r="B434" s="140" t="s">
        <v>3858</v>
      </c>
      <c r="C434" s="114" t="s">
        <v>2515</v>
      </c>
      <c r="D434" s="115"/>
      <c r="E434" s="113" t="s">
        <v>3369</v>
      </c>
      <c r="F434" s="113" t="s">
        <v>16</v>
      </c>
      <c r="G434" s="113" t="s">
        <v>3370</v>
      </c>
      <c r="H434" s="113" t="s">
        <v>3302</v>
      </c>
      <c r="I434" s="113" t="s">
        <v>3365</v>
      </c>
      <c r="J434" s="117">
        <v>51660</v>
      </c>
      <c r="K434" s="117">
        <v>2016</v>
      </c>
      <c r="L434" s="118"/>
    </row>
    <row r="435" spans="1:12" ht="15.75" x14ac:dyDescent="0.25">
      <c r="A435" s="113">
        <v>428</v>
      </c>
      <c r="B435" s="140" t="s">
        <v>3859</v>
      </c>
      <c r="C435" s="114"/>
      <c r="D435" s="115" t="s">
        <v>2501</v>
      </c>
      <c r="E435" s="113" t="s">
        <v>3371</v>
      </c>
      <c r="F435" s="113" t="s">
        <v>16</v>
      </c>
      <c r="G435" s="113" t="s">
        <v>88</v>
      </c>
      <c r="H435" s="113" t="s">
        <v>3302</v>
      </c>
      <c r="I435" s="113" t="s">
        <v>3347</v>
      </c>
      <c r="J435" s="117">
        <v>29520</v>
      </c>
      <c r="K435" s="117">
        <v>2016</v>
      </c>
      <c r="L435" s="118"/>
    </row>
    <row r="436" spans="1:12" ht="15.75" x14ac:dyDescent="0.25">
      <c r="A436" s="113">
        <v>429</v>
      </c>
      <c r="B436" s="140" t="s">
        <v>3860</v>
      </c>
      <c r="C436" s="114"/>
      <c r="D436" s="114" t="s">
        <v>2503</v>
      </c>
      <c r="E436" s="113" t="s">
        <v>3372</v>
      </c>
      <c r="F436" s="113" t="s">
        <v>16</v>
      </c>
      <c r="G436" s="113" t="s">
        <v>88</v>
      </c>
      <c r="H436" s="120" t="s">
        <v>3326</v>
      </c>
      <c r="I436" s="120" t="s">
        <v>3373</v>
      </c>
      <c r="J436" s="117">
        <v>32880</v>
      </c>
      <c r="K436" s="117">
        <v>2016</v>
      </c>
      <c r="L436" s="118"/>
    </row>
    <row r="437" spans="1:12" ht="15.75" x14ac:dyDescent="0.25">
      <c r="A437" s="113">
        <v>430</v>
      </c>
      <c r="B437" s="140" t="s">
        <v>3634</v>
      </c>
      <c r="C437" s="114" t="s">
        <v>2488</v>
      </c>
      <c r="D437" s="115"/>
      <c r="E437" s="113" t="s">
        <v>3023</v>
      </c>
      <c r="F437" s="113" t="s">
        <v>16</v>
      </c>
      <c r="G437" s="113" t="s">
        <v>991</v>
      </c>
      <c r="H437" s="113" t="s">
        <v>3326</v>
      </c>
      <c r="I437" s="113" t="s">
        <v>3362</v>
      </c>
      <c r="J437" s="117">
        <v>29520</v>
      </c>
      <c r="K437" s="117">
        <v>2016</v>
      </c>
      <c r="L437" s="118"/>
    </row>
    <row r="438" spans="1:12" ht="15.75" x14ac:dyDescent="0.25">
      <c r="A438" s="113">
        <v>431</v>
      </c>
      <c r="B438" s="140" t="s">
        <v>3857</v>
      </c>
      <c r="C438" s="114"/>
      <c r="D438" s="115" t="s">
        <v>2521</v>
      </c>
      <c r="E438" s="113" t="s">
        <v>3367</v>
      </c>
      <c r="F438" s="113" t="s">
        <v>16</v>
      </c>
      <c r="G438" s="113" t="s">
        <v>3368</v>
      </c>
      <c r="H438" s="113" t="s">
        <v>3326</v>
      </c>
      <c r="I438" s="113" t="s">
        <v>3374</v>
      </c>
      <c r="J438" s="117">
        <v>29520</v>
      </c>
      <c r="K438" s="117">
        <v>2016</v>
      </c>
      <c r="L438" s="118"/>
    </row>
    <row r="439" spans="1:12" ht="15.75" x14ac:dyDescent="0.25">
      <c r="A439" s="113">
        <v>432</v>
      </c>
      <c r="B439" s="140" t="s">
        <v>3861</v>
      </c>
      <c r="C439" s="114"/>
      <c r="D439" s="115" t="s">
        <v>2518</v>
      </c>
      <c r="E439" s="113" t="s">
        <v>3375</v>
      </c>
      <c r="F439" s="113" t="s">
        <v>16</v>
      </c>
      <c r="G439" s="113" t="s">
        <v>3261</v>
      </c>
      <c r="H439" s="113" t="s">
        <v>3326</v>
      </c>
      <c r="I439" s="113" t="s">
        <v>3365</v>
      </c>
      <c r="J439" s="117">
        <v>36900</v>
      </c>
      <c r="K439" s="117">
        <v>2016</v>
      </c>
      <c r="L439" s="118"/>
    </row>
    <row r="440" spans="1:12" ht="15.75" x14ac:dyDescent="0.25">
      <c r="A440" s="113">
        <v>433</v>
      </c>
      <c r="B440" s="140" t="s">
        <v>3860</v>
      </c>
      <c r="C440" s="114"/>
      <c r="D440" s="115" t="s">
        <v>2503</v>
      </c>
      <c r="E440" s="113" t="s">
        <v>3372</v>
      </c>
      <c r="F440" s="113" t="s">
        <v>16</v>
      </c>
      <c r="G440" s="113" t="s">
        <v>88</v>
      </c>
      <c r="H440" s="113" t="s">
        <v>3326</v>
      </c>
      <c r="I440" s="113" t="s">
        <v>3373</v>
      </c>
      <c r="J440" s="117">
        <v>103320</v>
      </c>
      <c r="K440" s="117">
        <v>2016</v>
      </c>
      <c r="L440" s="118"/>
    </row>
    <row r="441" spans="1:12" ht="15.75" x14ac:dyDescent="0.25">
      <c r="A441" s="113">
        <v>434</v>
      </c>
      <c r="B441" s="140" t="s">
        <v>3862</v>
      </c>
      <c r="C441" s="131" t="s">
        <v>2484</v>
      </c>
      <c r="D441" s="129"/>
      <c r="E441" s="123" t="s">
        <v>3376</v>
      </c>
      <c r="F441" s="123" t="s">
        <v>16</v>
      </c>
      <c r="G441" s="123" t="s">
        <v>989</v>
      </c>
      <c r="H441" s="126" t="s">
        <v>3326</v>
      </c>
      <c r="I441" s="126" t="s">
        <v>3377</v>
      </c>
      <c r="J441" s="117">
        <v>14980</v>
      </c>
      <c r="K441" s="117">
        <v>2016</v>
      </c>
      <c r="L441" s="118"/>
    </row>
    <row r="442" spans="1:12" ht="15.75" x14ac:dyDescent="0.25">
      <c r="A442" s="113">
        <v>435</v>
      </c>
      <c r="B442" s="140" t="s">
        <v>3863</v>
      </c>
      <c r="C442" s="131" t="s">
        <v>2469</v>
      </c>
      <c r="D442" s="129"/>
      <c r="E442" s="123" t="s">
        <v>3378</v>
      </c>
      <c r="F442" s="123" t="s">
        <v>16</v>
      </c>
      <c r="G442" s="123" t="s">
        <v>41</v>
      </c>
      <c r="H442" s="126" t="s">
        <v>3326</v>
      </c>
      <c r="I442" s="126" t="s">
        <v>3379</v>
      </c>
      <c r="J442" s="117">
        <v>29960</v>
      </c>
      <c r="K442" s="117">
        <v>2016</v>
      </c>
      <c r="L442" s="118"/>
    </row>
    <row r="443" spans="1:12" ht="15.75" x14ac:dyDescent="0.25">
      <c r="A443" s="113">
        <v>436</v>
      </c>
      <c r="B443" s="140" t="s">
        <v>3864</v>
      </c>
      <c r="C443" s="124"/>
      <c r="D443" s="131" t="s">
        <v>2505</v>
      </c>
      <c r="E443" s="123" t="s">
        <v>3380</v>
      </c>
      <c r="F443" s="123" t="s">
        <v>16</v>
      </c>
      <c r="G443" s="123" t="s">
        <v>3328</v>
      </c>
      <c r="H443" s="126" t="s">
        <v>3326</v>
      </c>
      <c r="I443" s="126" t="s">
        <v>3365</v>
      </c>
      <c r="J443" s="117">
        <v>26760</v>
      </c>
      <c r="K443" s="117">
        <v>2016</v>
      </c>
      <c r="L443" s="118"/>
    </row>
    <row r="444" spans="1:12" ht="15.75" x14ac:dyDescent="0.25">
      <c r="A444" s="113">
        <v>437</v>
      </c>
      <c r="B444" s="140" t="s">
        <v>3865</v>
      </c>
      <c r="C444" s="124"/>
      <c r="D444" s="131" t="s">
        <v>2511</v>
      </c>
      <c r="E444" s="123" t="s">
        <v>3381</v>
      </c>
      <c r="F444" s="123" t="s">
        <v>16</v>
      </c>
      <c r="G444" s="123" t="s">
        <v>1117</v>
      </c>
      <c r="H444" s="126" t="s">
        <v>3326</v>
      </c>
      <c r="I444" s="126" t="s">
        <v>3379</v>
      </c>
      <c r="J444" s="117">
        <v>53520</v>
      </c>
      <c r="K444" s="117">
        <v>2016</v>
      </c>
      <c r="L444" s="118"/>
    </row>
    <row r="445" spans="1:12" ht="15.75" x14ac:dyDescent="0.25">
      <c r="A445" s="113">
        <v>438</v>
      </c>
      <c r="B445" s="140" t="s">
        <v>538</v>
      </c>
      <c r="C445" s="114"/>
      <c r="D445" s="115" t="s">
        <v>2498</v>
      </c>
      <c r="E445" s="113" t="s">
        <v>3382</v>
      </c>
      <c r="F445" s="113" t="s">
        <v>16</v>
      </c>
      <c r="G445" s="113" t="s">
        <v>160</v>
      </c>
      <c r="H445" s="113" t="s">
        <v>3317</v>
      </c>
      <c r="I445" s="113" t="s">
        <v>3379</v>
      </c>
      <c r="J445" s="117">
        <v>44280</v>
      </c>
      <c r="K445" s="117">
        <v>2016</v>
      </c>
      <c r="L445" s="118"/>
    </row>
    <row r="446" spans="1:12" ht="15.75" x14ac:dyDescent="0.25">
      <c r="A446" s="113">
        <v>439</v>
      </c>
      <c r="B446" s="140" t="s">
        <v>3865</v>
      </c>
      <c r="C446" s="124"/>
      <c r="D446" s="131" t="s">
        <v>2471</v>
      </c>
      <c r="E446" s="123" t="s">
        <v>3383</v>
      </c>
      <c r="F446" s="123" t="s">
        <v>16</v>
      </c>
      <c r="G446" s="123" t="s">
        <v>177</v>
      </c>
      <c r="H446" s="126" t="s">
        <v>3317</v>
      </c>
      <c r="I446" s="126" t="s">
        <v>3373</v>
      </c>
      <c r="J446" s="117">
        <v>80280</v>
      </c>
      <c r="K446" s="117">
        <v>2016</v>
      </c>
      <c r="L446" s="118"/>
    </row>
    <row r="447" spans="1:12" ht="15.75" x14ac:dyDescent="0.25">
      <c r="A447" s="113">
        <v>440</v>
      </c>
      <c r="B447" s="140" t="s">
        <v>3546</v>
      </c>
      <c r="C447" s="114" t="s">
        <v>2487</v>
      </c>
      <c r="D447" s="115"/>
      <c r="E447" s="113" t="s">
        <v>2142</v>
      </c>
      <c r="F447" s="113" t="s">
        <v>16</v>
      </c>
      <c r="G447" s="113" t="s">
        <v>21</v>
      </c>
      <c r="H447" s="113" t="s">
        <v>3347</v>
      </c>
      <c r="I447" s="113" t="s">
        <v>3377</v>
      </c>
      <c r="J447" s="117">
        <v>9225</v>
      </c>
      <c r="K447" s="117">
        <v>2016</v>
      </c>
      <c r="L447" s="118"/>
    </row>
    <row r="448" spans="1:12" ht="15.75" x14ac:dyDescent="0.25">
      <c r="A448" s="113">
        <v>441</v>
      </c>
      <c r="B448" s="140" t="s">
        <v>3866</v>
      </c>
      <c r="C448" s="114" t="s">
        <v>2470</v>
      </c>
      <c r="D448" s="115"/>
      <c r="E448" s="113" t="s">
        <v>3384</v>
      </c>
      <c r="F448" s="113" t="s">
        <v>16</v>
      </c>
      <c r="G448" s="113" t="s">
        <v>3385</v>
      </c>
      <c r="H448" s="113" t="s">
        <v>3347</v>
      </c>
      <c r="I448" s="113" t="s">
        <v>3386</v>
      </c>
      <c r="J448" s="117">
        <v>44280</v>
      </c>
      <c r="K448" s="117">
        <v>2016</v>
      </c>
      <c r="L448" s="118"/>
    </row>
    <row r="449" spans="1:12" ht="15.75" x14ac:dyDescent="0.25">
      <c r="A449" s="113">
        <v>442</v>
      </c>
      <c r="B449" s="140" t="s">
        <v>3867</v>
      </c>
      <c r="C449" s="114" t="s">
        <v>2486</v>
      </c>
      <c r="D449" s="115"/>
      <c r="E449" s="113" t="s">
        <v>3387</v>
      </c>
      <c r="F449" s="113" t="s">
        <v>16</v>
      </c>
      <c r="G449" s="113" t="s">
        <v>88</v>
      </c>
      <c r="H449" s="113" t="s">
        <v>3347</v>
      </c>
      <c r="I449" s="113" t="s">
        <v>3362</v>
      </c>
      <c r="J449" s="117">
        <v>14760</v>
      </c>
      <c r="K449" s="117">
        <v>2016</v>
      </c>
      <c r="L449" s="118"/>
    </row>
    <row r="450" spans="1:12" ht="15.75" x14ac:dyDescent="0.25">
      <c r="A450" s="113">
        <v>443</v>
      </c>
      <c r="B450" s="140" t="s">
        <v>3836</v>
      </c>
      <c r="C450" s="114" t="s">
        <v>2460</v>
      </c>
      <c r="D450" s="115"/>
      <c r="E450" s="113" t="s">
        <v>3331</v>
      </c>
      <c r="F450" s="113" t="s">
        <v>16</v>
      </c>
      <c r="G450" s="113" t="s">
        <v>3332</v>
      </c>
      <c r="H450" s="113" t="s">
        <v>3347</v>
      </c>
      <c r="I450" s="113" t="s">
        <v>3379</v>
      </c>
      <c r="J450" s="117">
        <v>36900</v>
      </c>
      <c r="K450" s="117">
        <v>2016</v>
      </c>
      <c r="L450" s="118"/>
    </row>
    <row r="451" spans="1:12" ht="15.75" x14ac:dyDescent="0.25">
      <c r="A451" s="113">
        <v>444</v>
      </c>
      <c r="B451" s="140" t="s">
        <v>3868</v>
      </c>
      <c r="C451" s="114"/>
      <c r="D451" s="115" t="s">
        <v>2509</v>
      </c>
      <c r="E451" s="113" t="s">
        <v>3388</v>
      </c>
      <c r="F451" s="113" t="s">
        <v>16</v>
      </c>
      <c r="G451" s="113" t="s">
        <v>1775</v>
      </c>
      <c r="H451" s="113" t="s">
        <v>3347</v>
      </c>
      <c r="I451" s="113" t="s">
        <v>3379</v>
      </c>
      <c r="J451" s="117">
        <v>36900</v>
      </c>
      <c r="K451" s="117">
        <v>2016</v>
      </c>
      <c r="L451" s="118"/>
    </row>
    <row r="452" spans="1:12" ht="15.75" x14ac:dyDescent="0.25">
      <c r="A452" s="113">
        <v>445</v>
      </c>
      <c r="B452" s="140" t="s">
        <v>3869</v>
      </c>
      <c r="C452" s="114"/>
      <c r="D452" s="115" t="s">
        <v>2504</v>
      </c>
      <c r="E452" s="113" t="s">
        <v>3389</v>
      </c>
      <c r="F452" s="113" t="s">
        <v>16</v>
      </c>
      <c r="G452" s="113" t="s">
        <v>73</v>
      </c>
      <c r="H452" s="113" t="s">
        <v>3347</v>
      </c>
      <c r="I452" s="113" t="s">
        <v>3360</v>
      </c>
      <c r="J452" s="117">
        <v>51660</v>
      </c>
      <c r="K452" s="117">
        <v>2016</v>
      </c>
      <c r="L452" s="118"/>
    </row>
    <row r="453" spans="1:12" ht="15.75" x14ac:dyDescent="0.25">
      <c r="A453" s="113">
        <v>446</v>
      </c>
      <c r="B453" s="140" t="s">
        <v>3870</v>
      </c>
      <c r="C453" s="114"/>
      <c r="D453" s="115" t="s">
        <v>2495</v>
      </c>
      <c r="E453" s="113" t="s">
        <v>3390</v>
      </c>
      <c r="F453" s="113" t="s">
        <v>16</v>
      </c>
      <c r="G453" s="113" t="s">
        <v>1026</v>
      </c>
      <c r="H453" s="113" t="s">
        <v>3347</v>
      </c>
      <c r="I453" s="113" t="s">
        <v>3365</v>
      </c>
      <c r="J453" s="117">
        <v>29520</v>
      </c>
      <c r="K453" s="117">
        <v>2016</v>
      </c>
      <c r="L453" s="118"/>
    </row>
    <row r="454" spans="1:12" ht="15.75" x14ac:dyDescent="0.25">
      <c r="A454" s="113">
        <v>447</v>
      </c>
      <c r="B454" s="140" t="s">
        <v>3871</v>
      </c>
      <c r="C454" s="114"/>
      <c r="D454" s="115" t="s">
        <v>2486</v>
      </c>
      <c r="E454" s="113" t="s">
        <v>3391</v>
      </c>
      <c r="F454" s="113" t="s">
        <v>16</v>
      </c>
      <c r="G454" s="113" t="s">
        <v>88</v>
      </c>
      <c r="H454" s="113" t="s">
        <v>3347</v>
      </c>
      <c r="I454" s="113" t="s">
        <v>3365</v>
      </c>
      <c r="J454" s="117">
        <v>29520</v>
      </c>
      <c r="K454" s="117">
        <v>2016</v>
      </c>
      <c r="L454" s="118"/>
    </row>
    <row r="455" spans="1:12" ht="15.75" x14ac:dyDescent="0.25">
      <c r="A455" s="113">
        <v>448</v>
      </c>
      <c r="B455" s="140" t="s">
        <v>3872</v>
      </c>
      <c r="C455" s="114"/>
      <c r="D455" s="115" t="s">
        <v>2460</v>
      </c>
      <c r="E455" s="113" t="s">
        <v>3392</v>
      </c>
      <c r="F455" s="113" t="s">
        <v>16</v>
      </c>
      <c r="G455" s="113" t="s">
        <v>3393</v>
      </c>
      <c r="H455" s="113" t="s">
        <v>3347</v>
      </c>
      <c r="I455" s="113" t="s">
        <v>3377</v>
      </c>
      <c r="J455" s="117">
        <v>44280</v>
      </c>
      <c r="K455" s="117">
        <v>2016</v>
      </c>
      <c r="L455" s="118"/>
    </row>
    <row r="456" spans="1:12" ht="15.75" x14ac:dyDescent="0.25">
      <c r="A456" s="113">
        <v>449</v>
      </c>
      <c r="B456" s="140" t="s">
        <v>3873</v>
      </c>
      <c r="C456" s="114"/>
      <c r="D456" s="115" t="s">
        <v>2481</v>
      </c>
      <c r="E456" s="113" t="s">
        <v>3394</v>
      </c>
      <c r="F456" s="113" t="s">
        <v>16</v>
      </c>
      <c r="G456" s="113" t="s">
        <v>3395</v>
      </c>
      <c r="H456" s="113" t="s">
        <v>3347</v>
      </c>
      <c r="I456" s="113" t="s">
        <v>3365</v>
      </c>
      <c r="J456" s="117">
        <v>29520</v>
      </c>
      <c r="K456" s="117">
        <v>2016</v>
      </c>
      <c r="L456" s="118"/>
    </row>
    <row r="457" spans="1:12" ht="15.75" x14ac:dyDescent="0.25">
      <c r="A457" s="113">
        <v>450</v>
      </c>
      <c r="B457" s="140" t="s">
        <v>3514</v>
      </c>
      <c r="C457" s="114"/>
      <c r="D457" s="115" t="s">
        <v>2502</v>
      </c>
      <c r="E457" s="113" t="s">
        <v>1944</v>
      </c>
      <c r="F457" s="113" t="s">
        <v>16</v>
      </c>
      <c r="G457" s="113" t="s">
        <v>153</v>
      </c>
      <c r="H457" s="113" t="s">
        <v>3347</v>
      </c>
      <c r="I457" s="113" t="s">
        <v>3373</v>
      </c>
      <c r="J457" s="117">
        <v>88560</v>
      </c>
      <c r="K457" s="117">
        <v>2016</v>
      </c>
      <c r="L457" s="118"/>
    </row>
    <row r="458" spans="1:12" ht="15.75" x14ac:dyDescent="0.25">
      <c r="A458" s="113">
        <v>451</v>
      </c>
      <c r="B458" s="140" t="s">
        <v>3538</v>
      </c>
      <c r="C458" s="124"/>
      <c r="D458" s="131" t="s">
        <v>2495</v>
      </c>
      <c r="E458" s="123" t="s">
        <v>3396</v>
      </c>
      <c r="F458" s="123" t="s">
        <v>16</v>
      </c>
      <c r="G458" s="123" t="s">
        <v>3397</v>
      </c>
      <c r="H458" s="126" t="s">
        <v>3347</v>
      </c>
      <c r="I458" s="126" t="s">
        <v>3398</v>
      </c>
      <c r="J458" s="117">
        <v>22470</v>
      </c>
      <c r="K458" s="117">
        <v>2016</v>
      </c>
      <c r="L458" s="118"/>
    </row>
    <row r="459" spans="1:12" ht="15.75" x14ac:dyDescent="0.25">
      <c r="A459" s="113">
        <v>452</v>
      </c>
      <c r="B459" s="140" t="s">
        <v>3874</v>
      </c>
      <c r="C459" s="114" t="s">
        <v>2451</v>
      </c>
      <c r="D459" s="115"/>
      <c r="E459" s="113" t="s">
        <v>3399</v>
      </c>
      <c r="F459" s="113" t="s">
        <v>16</v>
      </c>
      <c r="G459" s="113" t="s">
        <v>153</v>
      </c>
      <c r="H459" s="113" t="s">
        <v>3341</v>
      </c>
      <c r="I459" s="113" t="s">
        <v>3365</v>
      </c>
      <c r="J459" s="117">
        <v>14760</v>
      </c>
      <c r="K459" s="117">
        <v>2016</v>
      </c>
      <c r="L459" s="118"/>
    </row>
    <row r="460" spans="1:12" ht="15.75" x14ac:dyDescent="0.25">
      <c r="A460" s="113">
        <v>453</v>
      </c>
      <c r="B460" s="140" t="s">
        <v>3875</v>
      </c>
      <c r="C460" s="114"/>
      <c r="D460" s="115" t="s">
        <v>2466</v>
      </c>
      <c r="E460" s="113" t="s">
        <v>3400</v>
      </c>
      <c r="F460" s="113" t="s">
        <v>16</v>
      </c>
      <c r="G460" s="113" t="s">
        <v>21</v>
      </c>
      <c r="H460" s="113" t="s">
        <v>3341</v>
      </c>
      <c r="I460" s="113" t="s">
        <v>3365</v>
      </c>
      <c r="J460" s="117">
        <v>14760</v>
      </c>
      <c r="K460" s="117">
        <v>2016</v>
      </c>
      <c r="L460" s="118"/>
    </row>
    <row r="461" spans="1:12" ht="15.75" x14ac:dyDescent="0.25">
      <c r="A461" s="113">
        <v>454</v>
      </c>
      <c r="B461" s="140" t="s">
        <v>783</v>
      </c>
      <c r="C461" s="114" t="s">
        <v>2451</v>
      </c>
      <c r="D461" s="115"/>
      <c r="E461" s="113" t="s">
        <v>3401</v>
      </c>
      <c r="F461" s="113" t="s">
        <v>16</v>
      </c>
      <c r="G461" s="113" t="s">
        <v>985</v>
      </c>
      <c r="H461" s="113" t="s">
        <v>3362</v>
      </c>
      <c r="I461" s="113" t="s">
        <v>3379</v>
      </c>
      <c r="J461" s="117">
        <v>14760</v>
      </c>
      <c r="K461" s="117">
        <v>2016</v>
      </c>
      <c r="L461" s="118"/>
    </row>
    <row r="462" spans="1:12" ht="15.75" x14ac:dyDescent="0.25">
      <c r="A462" s="113">
        <v>455</v>
      </c>
      <c r="B462" s="140" t="s">
        <v>3876</v>
      </c>
      <c r="C462" s="131" t="s">
        <v>2507</v>
      </c>
      <c r="D462" s="129"/>
      <c r="E462" s="123" t="s">
        <v>3402</v>
      </c>
      <c r="F462" s="123" t="s">
        <v>16</v>
      </c>
      <c r="G462" s="123" t="s">
        <v>88</v>
      </c>
      <c r="H462" s="126" t="s">
        <v>3362</v>
      </c>
      <c r="I462" s="126" t="s">
        <v>3360</v>
      </c>
      <c r="J462" s="117">
        <v>29960</v>
      </c>
      <c r="K462" s="117">
        <v>2016</v>
      </c>
      <c r="L462" s="118"/>
    </row>
    <row r="463" spans="1:12" ht="15.75" x14ac:dyDescent="0.25">
      <c r="A463" s="113">
        <v>456</v>
      </c>
      <c r="B463" s="140" t="s">
        <v>3877</v>
      </c>
      <c r="C463" s="124"/>
      <c r="D463" s="131" t="s">
        <v>2515</v>
      </c>
      <c r="E463" s="123" t="s">
        <v>3403</v>
      </c>
      <c r="F463" s="123" t="s">
        <v>16</v>
      </c>
      <c r="G463" s="123" t="s">
        <v>3027</v>
      </c>
      <c r="H463" s="126" t="s">
        <v>3362</v>
      </c>
      <c r="I463" s="126" t="s">
        <v>3360</v>
      </c>
      <c r="J463" s="117">
        <v>29960</v>
      </c>
      <c r="K463" s="117">
        <v>2016</v>
      </c>
      <c r="L463" s="118"/>
    </row>
    <row r="464" spans="1:12" ht="15.75" x14ac:dyDescent="0.25">
      <c r="A464" s="113">
        <v>457</v>
      </c>
      <c r="B464" s="140" t="s">
        <v>3878</v>
      </c>
      <c r="C464" s="114" t="s">
        <v>2511</v>
      </c>
      <c r="D464" s="115"/>
      <c r="E464" s="113" t="s">
        <v>3404</v>
      </c>
      <c r="F464" s="113" t="s">
        <v>16</v>
      </c>
      <c r="G464" s="113" t="s">
        <v>1126</v>
      </c>
      <c r="H464" s="113" t="s">
        <v>3365</v>
      </c>
      <c r="I464" s="113" t="s">
        <v>3374</v>
      </c>
      <c r="J464" s="117">
        <v>81180</v>
      </c>
      <c r="K464" s="117">
        <v>2016</v>
      </c>
      <c r="L464" s="118"/>
    </row>
    <row r="465" spans="1:12" ht="15.75" x14ac:dyDescent="0.25">
      <c r="A465" s="113">
        <v>458</v>
      </c>
      <c r="B465" s="140" t="s">
        <v>3879</v>
      </c>
      <c r="C465" s="114" t="s">
        <v>2469</v>
      </c>
      <c r="D465" s="115"/>
      <c r="E465" s="113" t="s">
        <v>3405</v>
      </c>
      <c r="F465" s="113" t="s">
        <v>16</v>
      </c>
      <c r="G465" s="113" t="s">
        <v>3406</v>
      </c>
      <c r="H465" s="113" t="s">
        <v>3365</v>
      </c>
      <c r="I465" s="113" t="s">
        <v>3386</v>
      </c>
      <c r="J465" s="117">
        <v>22140</v>
      </c>
      <c r="K465" s="117">
        <v>2016</v>
      </c>
      <c r="L465" s="118"/>
    </row>
    <row r="466" spans="1:12" ht="15.75" x14ac:dyDescent="0.25">
      <c r="A466" s="113">
        <v>459</v>
      </c>
      <c r="B466" s="140" t="s">
        <v>3880</v>
      </c>
      <c r="C466" s="114"/>
      <c r="D466" s="115" t="s">
        <v>2521</v>
      </c>
      <c r="E466" s="113" t="s">
        <v>3407</v>
      </c>
      <c r="F466" s="113" t="s">
        <v>16</v>
      </c>
      <c r="G466" s="113" t="s">
        <v>1119</v>
      </c>
      <c r="H466" s="113" t="s">
        <v>3365</v>
      </c>
      <c r="I466" s="113" t="s">
        <v>2523</v>
      </c>
      <c r="J466" s="117">
        <v>110700</v>
      </c>
      <c r="K466" s="117">
        <v>2016</v>
      </c>
      <c r="L466" s="118"/>
    </row>
    <row r="467" spans="1:12" ht="15.75" x14ac:dyDescent="0.25">
      <c r="A467" s="113">
        <v>460</v>
      </c>
      <c r="B467" s="140" t="s">
        <v>3881</v>
      </c>
      <c r="C467" s="114"/>
      <c r="D467" s="115" t="s">
        <v>2475</v>
      </c>
      <c r="E467" s="113" t="s">
        <v>3408</v>
      </c>
      <c r="F467" s="113" t="s">
        <v>16</v>
      </c>
      <c r="G467" s="113" t="s">
        <v>1008</v>
      </c>
      <c r="H467" s="113" t="s">
        <v>3365</v>
      </c>
      <c r="I467" s="113" t="s">
        <v>3409</v>
      </c>
      <c r="J467" s="117">
        <v>59040</v>
      </c>
      <c r="K467" s="117">
        <v>2016</v>
      </c>
      <c r="L467" s="118"/>
    </row>
    <row r="468" spans="1:12" ht="15.75" x14ac:dyDescent="0.25">
      <c r="A468" s="113">
        <v>461</v>
      </c>
      <c r="B468" s="140" t="s">
        <v>3882</v>
      </c>
      <c r="C468" s="114"/>
      <c r="D468" s="115" t="s">
        <v>2467</v>
      </c>
      <c r="E468" s="113" t="s">
        <v>3410</v>
      </c>
      <c r="F468" s="113" t="s">
        <v>16</v>
      </c>
      <c r="G468" s="113" t="s">
        <v>731</v>
      </c>
      <c r="H468" s="113" t="s">
        <v>3365</v>
      </c>
      <c r="I468" s="113" t="s">
        <v>3377</v>
      </c>
      <c r="J468" s="117">
        <v>22140</v>
      </c>
      <c r="K468" s="117">
        <v>2016</v>
      </c>
      <c r="L468" s="118"/>
    </row>
    <row r="469" spans="1:12" ht="15.75" x14ac:dyDescent="0.25">
      <c r="A469" s="113">
        <v>462</v>
      </c>
      <c r="B469" s="140" t="s">
        <v>3883</v>
      </c>
      <c r="C469" s="124"/>
      <c r="D469" s="131" t="s">
        <v>2461</v>
      </c>
      <c r="E469" s="123" t="s">
        <v>3411</v>
      </c>
      <c r="F469" s="123" t="s">
        <v>16</v>
      </c>
      <c r="G469" s="123" t="s">
        <v>752</v>
      </c>
      <c r="H469" s="126" t="s">
        <v>3365</v>
      </c>
      <c r="I469" s="126" t="s">
        <v>3409</v>
      </c>
      <c r="J469" s="117">
        <v>53520</v>
      </c>
      <c r="K469" s="117">
        <v>2016</v>
      </c>
      <c r="L469" s="118"/>
    </row>
    <row r="470" spans="1:12" ht="15.75" x14ac:dyDescent="0.25">
      <c r="A470" s="113">
        <v>463</v>
      </c>
      <c r="B470" s="140" t="s">
        <v>3884</v>
      </c>
      <c r="C470" s="114" t="s">
        <v>2451</v>
      </c>
      <c r="D470" s="115"/>
      <c r="E470" s="113" t="s">
        <v>3412</v>
      </c>
      <c r="F470" s="113" t="s">
        <v>16</v>
      </c>
      <c r="G470" s="113" t="s">
        <v>41</v>
      </c>
      <c r="H470" s="113" t="s">
        <v>3379</v>
      </c>
      <c r="I470" s="113" t="s">
        <v>3360</v>
      </c>
      <c r="J470" s="117">
        <v>22140</v>
      </c>
      <c r="K470" s="117">
        <v>2016</v>
      </c>
      <c r="L470" s="118"/>
    </row>
    <row r="471" spans="1:12" ht="15.75" x14ac:dyDescent="0.25">
      <c r="A471" s="113">
        <v>464</v>
      </c>
      <c r="B471" s="140" t="s">
        <v>3885</v>
      </c>
      <c r="C471" s="114" t="s">
        <v>2492</v>
      </c>
      <c r="D471" s="115"/>
      <c r="E471" s="113" t="s">
        <v>3413</v>
      </c>
      <c r="F471" s="113" t="s">
        <v>16</v>
      </c>
      <c r="G471" s="113" t="s">
        <v>17</v>
      </c>
      <c r="H471" s="113" t="s">
        <v>3379</v>
      </c>
      <c r="I471" s="113" t="s">
        <v>3386</v>
      </c>
      <c r="J471" s="117">
        <v>5535</v>
      </c>
      <c r="K471" s="117">
        <v>2016</v>
      </c>
      <c r="L471" s="118"/>
    </row>
    <row r="472" spans="1:12" ht="15.75" x14ac:dyDescent="0.25">
      <c r="A472" s="113">
        <v>465</v>
      </c>
      <c r="B472" s="140" t="s">
        <v>3886</v>
      </c>
      <c r="C472" s="114" t="s">
        <v>2500</v>
      </c>
      <c r="D472" s="115"/>
      <c r="E472" s="113" t="s">
        <v>3414</v>
      </c>
      <c r="F472" s="113" t="s">
        <v>51</v>
      </c>
      <c r="G472" s="113" t="s">
        <v>2385</v>
      </c>
      <c r="H472" s="113" t="s">
        <v>3379</v>
      </c>
      <c r="I472" s="113" t="s">
        <v>3386</v>
      </c>
      <c r="J472" s="117">
        <v>22140</v>
      </c>
      <c r="K472" s="117">
        <v>2016</v>
      </c>
      <c r="L472" s="118"/>
    </row>
    <row r="473" spans="1:12" ht="15.75" x14ac:dyDescent="0.25">
      <c r="A473" s="113">
        <v>466</v>
      </c>
      <c r="B473" s="140" t="s">
        <v>3887</v>
      </c>
      <c r="C473" s="114" t="s">
        <v>2515</v>
      </c>
      <c r="D473" s="115"/>
      <c r="E473" s="113" t="s">
        <v>3415</v>
      </c>
      <c r="F473" s="113" t="s">
        <v>16</v>
      </c>
      <c r="G473" s="113" t="s">
        <v>3416</v>
      </c>
      <c r="H473" s="113" t="s">
        <v>3379</v>
      </c>
      <c r="I473" s="113" t="s">
        <v>3386</v>
      </c>
      <c r="J473" s="117">
        <v>22140</v>
      </c>
      <c r="K473" s="117">
        <v>2016</v>
      </c>
      <c r="L473" s="118"/>
    </row>
    <row r="474" spans="1:12" ht="15.75" x14ac:dyDescent="0.25">
      <c r="A474" s="113">
        <v>467</v>
      </c>
      <c r="B474" s="140" t="s">
        <v>3888</v>
      </c>
      <c r="C474" s="114" t="s">
        <v>2493</v>
      </c>
      <c r="D474" s="115"/>
      <c r="E474" s="113" t="s">
        <v>3417</v>
      </c>
      <c r="F474" s="113" t="s">
        <v>16</v>
      </c>
      <c r="G474" s="113" t="s">
        <v>73</v>
      </c>
      <c r="H474" s="113" t="s">
        <v>3377</v>
      </c>
      <c r="I474" s="113" t="s">
        <v>3409</v>
      </c>
      <c r="J474" s="117">
        <v>11070</v>
      </c>
      <c r="K474" s="117">
        <v>2016</v>
      </c>
      <c r="L474" s="118"/>
    </row>
    <row r="475" spans="1:12" ht="15.75" x14ac:dyDescent="0.25">
      <c r="A475" s="113">
        <v>468</v>
      </c>
      <c r="B475" s="140" t="s">
        <v>3889</v>
      </c>
      <c r="C475" s="114" t="s">
        <v>2454</v>
      </c>
      <c r="D475" s="115"/>
      <c r="E475" s="113" t="s">
        <v>3418</v>
      </c>
      <c r="F475" s="113" t="s">
        <v>16</v>
      </c>
      <c r="G475" s="113" t="s">
        <v>3104</v>
      </c>
      <c r="H475" s="113" t="s">
        <v>3377</v>
      </c>
      <c r="I475" s="113" t="s">
        <v>3409</v>
      </c>
      <c r="J475" s="117">
        <v>36900</v>
      </c>
      <c r="K475" s="117">
        <v>2016</v>
      </c>
      <c r="L475" s="118"/>
    </row>
    <row r="476" spans="1:12" ht="15.75" x14ac:dyDescent="0.25">
      <c r="A476" s="113">
        <v>469</v>
      </c>
      <c r="B476" s="140" t="s">
        <v>1076</v>
      </c>
      <c r="C476" s="114" t="s">
        <v>2481</v>
      </c>
      <c r="D476" s="115"/>
      <c r="E476" s="113" t="s">
        <v>3419</v>
      </c>
      <c r="F476" s="113" t="s">
        <v>16</v>
      </c>
      <c r="G476" s="113" t="s">
        <v>3420</v>
      </c>
      <c r="H476" s="113" t="s">
        <v>3377</v>
      </c>
      <c r="I476" s="113" t="s">
        <v>3421</v>
      </c>
      <c r="J476" s="117">
        <v>29520</v>
      </c>
      <c r="K476" s="117">
        <v>2016</v>
      </c>
      <c r="L476" s="118"/>
    </row>
    <row r="477" spans="1:12" ht="15.75" x14ac:dyDescent="0.25">
      <c r="A477" s="113">
        <v>470</v>
      </c>
      <c r="B477" s="140" t="s">
        <v>3890</v>
      </c>
      <c r="C477" s="114"/>
      <c r="D477" s="115" t="s">
        <v>2459</v>
      </c>
      <c r="E477" s="113" t="s">
        <v>3422</v>
      </c>
      <c r="F477" s="113" t="s">
        <v>16</v>
      </c>
      <c r="G477" s="113" t="s">
        <v>1123</v>
      </c>
      <c r="H477" s="113" t="s">
        <v>3377</v>
      </c>
      <c r="I477" s="113" t="s">
        <v>3386</v>
      </c>
      <c r="J477" s="117">
        <v>3690</v>
      </c>
      <c r="K477" s="117">
        <v>2016</v>
      </c>
      <c r="L477" s="118"/>
    </row>
    <row r="478" spans="1:12" ht="15.75" x14ac:dyDescent="0.25">
      <c r="A478" s="113">
        <v>471</v>
      </c>
      <c r="B478" s="140" t="s">
        <v>3891</v>
      </c>
      <c r="C478" s="114" t="s">
        <v>2513</v>
      </c>
      <c r="D478" s="115"/>
      <c r="E478" s="113" t="s">
        <v>3423</v>
      </c>
      <c r="F478" s="113" t="s">
        <v>114</v>
      </c>
      <c r="G478" s="113" t="s">
        <v>21</v>
      </c>
      <c r="H478" s="113" t="s">
        <v>3386</v>
      </c>
      <c r="I478" s="113" t="s">
        <v>3409</v>
      </c>
      <c r="J478" s="117">
        <v>36900</v>
      </c>
      <c r="K478" s="117">
        <v>2016</v>
      </c>
      <c r="L478" s="118"/>
    </row>
    <row r="479" spans="1:12" ht="15.75" x14ac:dyDescent="0.25">
      <c r="A479" s="113">
        <v>472</v>
      </c>
      <c r="B479" s="140" t="s">
        <v>3892</v>
      </c>
      <c r="C479" s="114" t="s">
        <v>2520</v>
      </c>
      <c r="D479" s="115"/>
      <c r="E479" s="113" t="s">
        <v>3424</v>
      </c>
      <c r="F479" s="113" t="s">
        <v>16</v>
      </c>
      <c r="G479" s="113" t="s">
        <v>97</v>
      </c>
      <c r="H479" s="113" t="s">
        <v>3386</v>
      </c>
      <c r="I479" s="113" t="s">
        <v>3409</v>
      </c>
      <c r="J479" s="117">
        <v>29520</v>
      </c>
      <c r="K479" s="117">
        <v>2016</v>
      </c>
      <c r="L479" s="118"/>
    </row>
    <row r="480" spans="1:12" ht="15.75" x14ac:dyDescent="0.25">
      <c r="A480" s="113">
        <v>473</v>
      </c>
      <c r="B480" s="140" t="s">
        <v>3893</v>
      </c>
      <c r="C480" s="114" t="s">
        <v>2490</v>
      </c>
      <c r="D480" s="115"/>
      <c r="E480" s="113" t="s">
        <v>3425</v>
      </c>
      <c r="F480" s="113" t="s">
        <v>16</v>
      </c>
      <c r="G480" s="113" t="s">
        <v>3426</v>
      </c>
      <c r="H480" s="113" t="s">
        <v>3386</v>
      </c>
      <c r="I480" s="113" t="s">
        <v>3427</v>
      </c>
      <c r="J480" s="117">
        <v>14760</v>
      </c>
      <c r="K480" s="117">
        <v>2016</v>
      </c>
      <c r="L480" s="118"/>
    </row>
    <row r="481" spans="1:12" ht="15.75" x14ac:dyDescent="0.25">
      <c r="A481" s="113">
        <v>474</v>
      </c>
      <c r="B481" s="140" t="s">
        <v>3894</v>
      </c>
      <c r="C481" s="114" t="s">
        <v>2460</v>
      </c>
      <c r="D481" s="115"/>
      <c r="E481" s="113" t="s">
        <v>3428</v>
      </c>
      <c r="F481" s="113" t="s">
        <v>16</v>
      </c>
      <c r="G481" s="113" t="s">
        <v>3345</v>
      </c>
      <c r="H481" s="113" t="s">
        <v>3386</v>
      </c>
      <c r="I481" s="113" t="s">
        <v>3398</v>
      </c>
      <c r="J481" s="117">
        <v>51660</v>
      </c>
      <c r="K481" s="117">
        <v>2016</v>
      </c>
      <c r="L481" s="118"/>
    </row>
    <row r="482" spans="1:12" ht="15.75" x14ac:dyDescent="0.25">
      <c r="A482" s="113">
        <v>475</v>
      </c>
      <c r="B482" s="140" t="s">
        <v>523</v>
      </c>
      <c r="C482" s="131" t="s">
        <v>2470</v>
      </c>
      <c r="D482" s="129"/>
      <c r="E482" s="123" t="s">
        <v>3429</v>
      </c>
      <c r="F482" s="123" t="s">
        <v>16</v>
      </c>
      <c r="G482" s="123" t="s">
        <v>21</v>
      </c>
      <c r="H482" s="126" t="s">
        <v>3386</v>
      </c>
      <c r="I482" s="126" t="s">
        <v>2523</v>
      </c>
      <c r="J482" s="117">
        <v>33450</v>
      </c>
      <c r="K482" s="117">
        <v>2016</v>
      </c>
      <c r="L482" s="118"/>
    </row>
    <row r="483" spans="1:12" ht="15.75" x14ac:dyDescent="0.25">
      <c r="A483" s="113">
        <v>476</v>
      </c>
      <c r="B483" s="140" t="s">
        <v>3895</v>
      </c>
      <c r="C483" s="114"/>
      <c r="D483" s="115" t="s">
        <v>2510</v>
      </c>
      <c r="E483" s="113" t="s">
        <v>3430</v>
      </c>
      <c r="F483" s="113" t="s">
        <v>16</v>
      </c>
      <c r="G483" s="113" t="s">
        <v>3431</v>
      </c>
      <c r="H483" s="113" t="s">
        <v>3360</v>
      </c>
      <c r="I483" s="113" t="s">
        <v>3409</v>
      </c>
      <c r="J483" s="117">
        <v>22140</v>
      </c>
      <c r="K483" s="117">
        <v>2016</v>
      </c>
      <c r="L483" s="118"/>
    </row>
    <row r="484" spans="1:12" ht="15.75" x14ac:dyDescent="0.25">
      <c r="A484" s="113">
        <v>477</v>
      </c>
      <c r="B484" s="140" t="s">
        <v>3896</v>
      </c>
      <c r="C484" s="114" t="s">
        <v>3262</v>
      </c>
      <c r="D484" s="115"/>
      <c r="E484" s="113" t="s">
        <v>3432</v>
      </c>
      <c r="F484" s="113" t="s">
        <v>16</v>
      </c>
      <c r="G484" s="113" t="s">
        <v>987</v>
      </c>
      <c r="H484" s="113" t="s">
        <v>3427</v>
      </c>
      <c r="I484" s="113" t="s">
        <v>3409</v>
      </c>
      <c r="J484" s="117">
        <v>3690</v>
      </c>
      <c r="K484" s="117">
        <v>2016</v>
      </c>
      <c r="L484" s="118"/>
    </row>
    <row r="485" spans="1:12" ht="15.75" x14ac:dyDescent="0.25">
      <c r="A485" s="113">
        <v>478</v>
      </c>
      <c r="B485" s="140" t="s">
        <v>3897</v>
      </c>
      <c r="C485" s="114" t="s">
        <v>2476</v>
      </c>
      <c r="D485" s="115"/>
      <c r="E485" s="113" t="s">
        <v>3433</v>
      </c>
      <c r="F485" s="113" t="s">
        <v>16</v>
      </c>
      <c r="G485" s="113" t="s">
        <v>177</v>
      </c>
      <c r="H485" s="113" t="s">
        <v>3427</v>
      </c>
      <c r="I485" s="113" t="s">
        <v>3398</v>
      </c>
      <c r="J485" s="117">
        <v>7380</v>
      </c>
      <c r="K485" s="117">
        <v>2016</v>
      </c>
      <c r="L485" s="118"/>
    </row>
    <row r="486" spans="1:12" ht="15.75" x14ac:dyDescent="0.25">
      <c r="A486" s="113">
        <v>479</v>
      </c>
      <c r="B486" s="140" t="s">
        <v>3898</v>
      </c>
      <c r="C486" s="114"/>
      <c r="D486" s="114" t="s">
        <v>2497</v>
      </c>
      <c r="E486" s="113" t="s">
        <v>3434</v>
      </c>
      <c r="F486" s="113" t="s">
        <v>16</v>
      </c>
      <c r="G486" s="113" t="s">
        <v>153</v>
      </c>
      <c r="H486" s="120" t="s">
        <v>3409</v>
      </c>
      <c r="I486" s="120" t="s">
        <v>3398</v>
      </c>
      <c r="J486" s="117">
        <v>3860</v>
      </c>
      <c r="K486" s="117">
        <v>2016</v>
      </c>
      <c r="L486" s="118"/>
    </row>
    <row r="487" spans="1:12" ht="15.75" x14ac:dyDescent="0.25">
      <c r="A487" s="113">
        <v>480</v>
      </c>
      <c r="B487" s="140" t="s">
        <v>3884</v>
      </c>
      <c r="C487" s="114" t="s">
        <v>2451</v>
      </c>
      <c r="D487" s="115"/>
      <c r="E487" s="113" t="s">
        <v>3412</v>
      </c>
      <c r="F487" s="113" t="s">
        <v>16</v>
      </c>
      <c r="G487" s="113" t="s">
        <v>41</v>
      </c>
      <c r="H487" s="113" t="s">
        <v>3409</v>
      </c>
      <c r="I487" s="113" t="s">
        <v>2526</v>
      </c>
      <c r="J487" s="117">
        <v>81180</v>
      </c>
      <c r="K487" s="117">
        <v>2016</v>
      </c>
      <c r="L487" s="118"/>
    </row>
    <row r="488" spans="1:12" ht="15.75" x14ac:dyDescent="0.25">
      <c r="A488" s="113">
        <v>481</v>
      </c>
      <c r="B488" s="140" t="s">
        <v>3879</v>
      </c>
      <c r="C488" s="114" t="s">
        <v>2469</v>
      </c>
      <c r="D488" s="115"/>
      <c r="E488" s="113" t="s">
        <v>3405</v>
      </c>
      <c r="F488" s="113" t="s">
        <v>16</v>
      </c>
      <c r="G488" s="113" t="s">
        <v>3406</v>
      </c>
      <c r="H488" s="113" t="s">
        <v>3409</v>
      </c>
      <c r="I488" s="113" t="s">
        <v>3435</v>
      </c>
      <c r="J488" s="117">
        <v>36900</v>
      </c>
      <c r="K488" s="117">
        <v>2016</v>
      </c>
      <c r="L488" s="118"/>
    </row>
    <row r="489" spans="1:12" ht="15.75" x14ac:dyDescent="0.25">
      <c r="A489" s="113">
        <v>482</v>
      </c>
      <c r="B489" s="140" t="s">
        <v>3899</v>
      </c>
      <c r="C489" s="114"/>
      <c r="D489" s="115" t="s">
        <v>2454</v>
      </c>
      <c r="E489" s="113" t="s">
        <v>3436</v>
      </c>
      <c r="F489" s="113" t="s">
        <v>16</v>
      </c>
      <c r="G489" s="113" t="s">
        <v>3385</v>
      </c>
      <c r="H489" s="113" t="s">
        <v>3409</v>
      </c>
      <c r="I489" s="113" t="s">
        <v>2524</v>
      </c>
      <c r="J489" s="117">
        <v>16605</v>
      </c>
      <c r="K489" s="117">
        <v>2016</v>
      </c>
      <c r="L489" s="118"/>
    </row>
    <row r="490" spans="1:12" ht="15.75" x14ac:dyDescent="0.25">
      <c r="A490" s="113">
        <v>483</v>
      </c>
      <c r="B490" s="140" t="s">
        <v>513</v>
      </c>
      <c r="C490" s="114"/>
      <c r="D490" s="115" t="s">
        <v>2488</v>
      </c>
      <c r="E490" s="113" t="s">
        <v>1209</v>
      </c>
      <c r="F490" s="113" t="s">
        <v>16</v>
      </c>
      <c r="G490" s="113" t="s">
        <v>991</v>
      </c>
      <c r="H490" s="113" t="s">
        <v>3409</v>
      </c>
      <c r="I490" s="113" t="s">
        <v>3374</v>
      </c>
      <c r="J490" s="117">
        <v>5535</v>
      </c>
      <c r="K490" s="117">
        <v>2016</v>
      </c>
      <c r="L490" s="118"/>
    </row>
    <row r="491" spans="1:12" ht="15.75" x14ac:dyDescent="0.25">
      <c r="A491" s="113">
        <v>484</v>
      </c>
      <c r="B491" s="140" t="s">
        <v>3900</v>
      </c>
      <c r="C491" s="114"/>
      <c r="D491" s="115" t="s">
        <v>2461</v>
      </c>
      <c r="E491" s="113" t="s">
        <v>3437</v>
      </c>
      <c r="F491" s="113" t="s">
        <v>16</v>
      </c>
      <c r="G491" s="113" t="s">
        <v>3438</v>
      </c>
      <c r="H491" s="113" t="s">
        <v>3409</v>
      </c>
      <c r="I491" s="113" t="s">
        <v>3439</v>
      </c>
      <c r="J491" s="117">
        <v>51660</v>
      </c>
      <c r="K491" s="117">
        <v>2016</v>
      </c>
      <c r="L491" s="118"/>
    </row>
    <row r="492" spans="1:12" ht="15.75" x14ac:dyDescent="0.25">
      <c r="A492" s="113">
        <v>485</v>
      </c>
      <c r="B492" s="140" t="s">
        <v>3901</v>
      </c>
      <c r="C492" s="114"/>
      <c r="D492" s="115" t="s">
        <v>2493</v>
      </c>
      <c r="E492" s="113" t="s">
        <v>3440</v>
      </c>
      <c r="F492" s="113" t="s">
        <v>16</v>
      </c>
      <c r="G492" s="113" t="s">
        <v>21</v>
      </c>
      <c r="H492" s="113" t="s">
        <v>3409</v>
      </c>
      <c r="I492" s="113" t="s">
        <v>2525</v>
      </c>
      <c r="J492" s="117">
        <v>81180</v>
      </c>
      <c r="K492" s="117">
        <v>2016</v>
      </c>
      <c r="L492" s="118"/>
    </row>
    <row r="493" spans="1:12" ht="15.75" x14ac:dyDescent="0.25">
      <c r="A493" s="113">
        <v>486</v>
      </c>
      <c r="B493" s="140" t="s">
        <v>3902</v>
      </c>
      <c r="C493" s="114"/>
      <c r="D493" s="115" t="s">
        <v>2495</v>
      </c>
      <c r="E493" s="113" t="s">
        <v>3441</v>
      </c>
      <c r="F493" s="113" t="s">
        <v>16</v>
      </c>
      <c r="G493" s="113" t="s">
        <v>3442</v>
      </c>
      <c r="H493" s="113" t="s">
        <v>3409</v>
      </c>
      <c r="I493" s="113" t="s">
        <v>2524</v>
      </c>
      <c r="J493" s="117">
        <v>66420</v>
      </c>
      <c r="K493" s="117">
        <v>2016</v>
      </c>
      <c r="L493" s="118"/>
    </row>
    <row r="494" spans="1:12" ht="15.75" x14ac:dyDescent="0.25">
      <c r="A494" s="113">
        <v>487</v>
      </c>
      <c r="B494" s="140" t="s">
        <v>3903</v>
      </c>
      <c r="C494" s="131" t="s">
        <v>2454</v>
      </c>
      <c r="D494" s="129"/>
      <c r="E494" s="123" t="s">
        <v>3443</v>
      </c>
      <c r="F494" s="123" t="s">
        <v>16</v>
      </c>
      <c r="G494" s="123" t="s">
        <v>1106</v>
      </c>
      <c r="H494" s="126" t="s">
        <v>3409</v>
      </c>
      <c r="I494" s="126" t="s">
        <v>2524</v>
      </c>
      <c r="J494" s="117">
        <v>107040</v>
      </c>
      <c r="K494" s="117">
        <v>2016</v>
      </c>
      <c r="L494" s="118"/>
    </row>
    <row r="495" spans="1:12" ht="15.75" x14ac:dyDescent="0.25">
      <c r="A495" s="113">
        <v>488</v>
      </c>
      <c r="B495" s="140" t="s">
        <v>3904</v>
      </c>
      <c r="C495" s="124"/>
      <c r="D495" s="131" t="s">
        <v>2517</v>
      </c>
      <c r="E495" s="123" t="s">
        <v>3444</v>
      </c>
      <c r="F495" s="123" t="s">
        <v>16</v>
      </c>
      <c r="G495" s="123" t="s">
        <v>3094</v>
      </c>
      <c r="H495" s="126" t="s">
        <v>3409</v>
      </c>
      <c r="I495" s="126" t="s">
        <v>2523</v>
      </c>
      <c r="J495" s="117">
        <v>20070</v>
      </c>
      <c r="K495" s="117">
        <v>2016</v>
      </c>
      <c r="L495" s="118"/>
    </row>
    <row r="496" spans="1:12" ht="15.75" x14ac:dyDescent="0.25">
      <c r="A496" s="113">
        <v>489</v>
      </c>
      <c r="B496" s="140" t="s">
        <v>1072</v>
      </c>
      <c r="C496" s="114" t="s">
        <v>2465</v>
      </c>
      <c r="D496" s="115"/>
      <c r="E496" s="113" t="s">
        <v>1073</v>
      </c>
      <c r="F496" s="113" t="s">
        <v>16</v>
      </c>
      <c r="G496" s="113" t="s">
        <v>3445</v>
      </c>
      <c r="H496" s="113" t="s">
        <v>3373</v>
      </c>
      <c r="I496" s="113" t="s">
        <v>3398</v>
      </c>
      <c r="J496" s="117">
        <v>3690</v>
      </c>
      <c r="K496" s="117">
        <v>2016</v>
      </c>
      <c r="L496" s="118"/>
    </row>
    <row r="497" spans="1:12" ht="15.75" x14ac:dyDescent="0.25">
      <c r="A497" s="113">
        <v>490</v>
      </c>
      <c r="B497" s="140" t="s">
        <v>3905</v>
      </c>
      <c r="C497" s="114"/>
      <c r="D497" s="115" t="s">
        <v>2463</v>
      </c>
      <c r="E497" s="113" t="s">
        <v>3446</v>
      </c>
      <c r="F497" s="113" t="s">
        <v>16</v>
      </c>
      <c r="G497" s="113" t="s">
        <v>984</v>
      </c>
      <c r="H497" s="113" t="s">
        <v>3373</v>
      </c>
      <c r="I497" s="113" t="s">
        <v>3447</v>
      </c>
      <c r="J497" s="117">
        <v>16605</v>
      </c>
      <c r="K497" s="117">
        <v>2016</v>
      </c>
      <c r="L497" s="118"/>
    </row>
    <row r="498" spans="1:12" ht="15.75" x14ac:dyDescent="0.25">
      <c r="A498" s="113">
        <v>491</v>
      </c>
      <c r="B498" s="140" t="s">
        <v>3906</v>
      </c>
      <c r="C498" s="114"/>
      <c r="D498" s="115" t="s">
        <v>2481</v>
      </c>
      <c r="E498" s="113" t="s">
        <v>3448</v>
      </c>
      <c r="F498" s="113" t="s">
        <v>16</v>
      </c>
      <c r="G498" s="113" t="s">
        <v>3449</v>
      </c>
      <c r="H498" s="113" t="s">
        <v>3373</v>
      </c>
      <c r="I498" s="113" t="s">
        <v>3398</v>
      </c>
      <c r="J498" s="117">
        <v>7380</v>
      </c>
      <c r="K498" s="117">
        <v>2016</v>
      </c>
      <c r="L498" s="118"/>
    </row>
    <row r="499" spans="1:12" ht="15.75" x14ac:dyDescent="0.25">
      <c r="A499" s="113">
        <v>492</v>
      </c>
      <c r="B499" s="140" t="s">
        <v>3907</v>
      </c>
      <c r="C499" s="131" t="s">
        <v>2512</v>
      </c>
      <c r="D499" s="129"/>
      <c r="E499" s="123" t="s">
        <v>3450</v>
      </c>
      <c r="F499" s="123" t="s">
        <v>16</v>
      </c>
      <c r="G499" s="123" t="s">
        <v>320</v>
      </c>
      <c r="H499" s="126" t="s">
        <v>3373</v>
      </c>
      <c r="I499" s="126" t="s">
        <v>2524</v>
      </c>
      <c r="J499" s="117">
        <v>89880</v>
      </c>
      <c r="K499" s="117">
        <v>2016</v>
      </c>
      <c r="L499" s="118"/>
    </row>
    <row r="500" spans="1:12" ht="15.75" x14ac:dyDescent="0.25">
      <c r="A500" s="113">
        <v>493</v>
      </c>
      <c r="B500" s="140" t="s">
        <v>3908</v>
      </c>
      <c r="C500" s="124"/>
      <c r="D500" s="131" t="s">
        <v>2500</v>
      </c>
      <c r="E500" s="123" t="s">
        <v>3451</v>
      </c>
      <c r="F500" s="123" t="s">
        <v>16</v>
      </c>
      <c r="G500" s="123" t="s">
        <v>3452</v>
      </c>
      <c r="H500" s="126" t="s">
        <v>3373</v>
      </c>
      <c r="I500" s="126" t="s">
        <v>2523</v>
      </c>
      <c r="J500" s="117">
        <v>53520</v>
      </c>
      <c r="K500" s="117">
        <v>2016</v>
      </c>
      <c r="L500" s="118"/>
    </row>
    <row r="501" spans="1:12" ht="15.75" x14ac:dyDescent="0.25">
      <c r="A501" s="113">
        <v>494</v>
      </c>
      <c r="B501" s="140" t="s">
        <v>3909</v>
      </c>
      <c r="C501" s="114" t="s">
        <v>2486</v>
      </c>
      <c r="D501" s="115"/>
      <c r="E501" s="113" t="s">
        <v>3453</v>
      </c>
      <c r="F501" s="113" t="s">
        <v>16</v>
      </c>
      <c r="G501" s="113" t="s">
        <v>21</v>
      </c>
      <c r="H501" s="113" t="s">
        <v>3398</v>
      </c>
      <c r="I501" s="113" t="s">
        <v>3454</v>
      </c>
      <c r="J501" s="117">
        <v>22140</v>
      </c>
      <c r="K501" s="117">
        <v>2016</v>
      </c>
      <c r="L501" s="118"/>
    </row>
    <row r="502" spans="1:12" ht="15.75" x14ac:dyDescent="0.25">
      <c r="A502" s="113">
        <v>495</v>
      </c>
      <c r="B502" s="140" t="s">
        <v>3656</v>
      </c>
      <c r="C502" s="114" t="s">
        <v>2490</v>
      </c>
      <c r="D502" s="115"/>
      <c r="E502" s="113" t="s">
        <v>3058</v>
      </c>
      <c r="F502" s="113" t="s">
        <v>16</v>
      </c>
      <c r="G502" s="113" t="s">
        <v>3059</v>
      </c>
      <c r="H502" s="113" t="s">
        <v>3398</v>
      </c>
      <c r="I502" s="113" t="s">
        <v>3435</v>
      </c>
      <c r="J502" s="117">
        <v>22140</v>
      </c>
      <c r="K502" s="117">
        <v>2016</v>
      </c>
      <c r="L502" s="118"/>
    </row>
    <row r="503" spans="1:12" ht="15.75" x14ac:dyDescent="0.25">
      <c r="A503" s="113">
        <v>496</v>
      </c>
      <c r="B503" s="140" t="s">
        <v>3910</v>
      </c>
      <c r="C503" s="114"/>
      <c r="D503" s="115" t="s">
        <v>2465</v>
      </c>
      <c r="E503" s="113" t="s">
        <v>3455</v>
      </c>
      <c r="F503" s="113" t="s">
        <v>16</v>
      </c>
      <c r="G503" s="113" t="s">
        <v>88</v>
      </c>
      <c r="H503" s="113" t="s">
        <v>3398</v>
      </c>
      <c r="I503" s="113" t="s">
        <v>2526</v>
      </c>
      <c r="J503" s="117">
        <v>18450</v>
      </c>
      <c r="K503" s="117">
        <v>2016</v>
      </c>
      <c r="L503" s="118"/>
    </row>
    <row r="504" spans="1:12" ht="15.75" x14ac:dyDescent="0.25">
      <c r="A504" s="113">
        <v>497</v>
      </c>
      <c r="B504" s="140" t="s">
        <v>3911</v>
      </c>
      <c r="C504" s="114"/>
      <c r="D504" s="115" t="s">
        <v>2502</v>
      </c>
      <c r="E504" s="113" t="s">
        <v>3456</v>
      </c>
      <c r="F504" s="113" t="s">
        <v>16</v>
      </c>
      <c r="G504" s="113" t="s">
        <v>987</v>
      </c>
      <c r="H504" s="113" t="s">
        <v>3398</v>
      </c>
      <c r="I504" s="113" t="s">
        <v>3447</v>
      </c>
      <c r="J504" s="117">
        <v>59040</v>
      </c>
      <c r="K504" s="117">
        <v>2016</v>
      </c>
      <c r="L504" s="118"/>
    </row>
    <row r="505" spans="1:12" ht="15.75" x14ac:dyDescent="0.25">
      <c r="A505" s="113">
        <v>498</v>
      </c>
      <c r="B505" s="140" t="s">
        <v>3912</v>
      </c>
      <c r="C505" s="114"/>
      <c r="D505" s="115" t="s">
        <v>2510</v>
      </c>
      <c r="E505" s="113" t="s">
        <v>3457</v>
      </c>
      <c r="F505" s="113" t="s">
        <v>16</v>
      </c>
      <c r="G505" s="113" t="s">
        <v>3458</v>
      </c>
      <c r="H505" s="113" t="s">
        <v>3398</v>
      </c>
      <c r="I505" s="113" t="s">
        <v>3435</v>
      </c>
      <c r="J505" s="117">
        <v>22140</v>
      </c>
      <c r="K505" s="117">
        <v>2016</v>
      </c>
      <c r="L505" s="118"/>
    </row>
    <row r="506" spans="1:12" ht="15.75" x14ac:dyDescent="0.25">
      <c r="A506" s="113">
        <v>499</v>
      </c>
      <c r="B506" s="140" t="s">
        <v>3913</v>
      </c>
      <c r="C506" s="124"/>
      <c r="D506" s="131" t="s">
        <v>2506</v>
      </c>
      <c r="E506" s="123" t="s">
        <v>3459</v>
      </c>
      <c r="F506" s="123" t="s">
        <v>16</v>
      </c>
      <c r="G506" s="123" t="s">
        <v>3460</v>
      </c>
      <c r="H506" s="126" t="s">
        <v>3398</v>
      </c>
      <c r="I506" s="126" t="s">
        <v>2525</v>
      </c>
      <c r="J506" s="117">
        <v>26760</v>
      </c>
      <c r="K506" s="117">
        <v>2016</v>
      </c>
      <c r="L506" s="118"/>
    </row>
    <row r="507" spans="1:12" ht="15.75" x14ac:dyDescent="0.25">
      <c r="A507" s="113">
        <v>500</v>
      </c>
      <c r="B507" s="140" t="s">
        <v>3914</v>
      </c>
      <c r="C507" s="124"/>
      <c r="D507" s="131" t="s">
        <v>2481</v>
      </c>
      <c r="E507" s="123" t="s">
        <v>3461</v>
      </c>
      <c r="F507" s="123" t="s">
        <v>16</v>
      </c>
      <c r="G507" s="123" t="s">
        <v>3420</v>
      </c>
      <c r="H507" s="126" t="s">
        <v>3398</v>
      </c>
      <c r="I507" s="126" t="s">
        <v>2524</v>
      </c>
      <c r="J507" s="117">
        <v>59920</v>
      </c>
      <c r="K507" s="117">
        <v>2016</v>
      </c>
      <c r="L507" s="118"/>
    </row>
    <row r="508" spans="1:12" ht="15.75" x14ac:dyDescent="0.25">
      <c r="A508" s="113">
        <v>501</v>
      </c>
      <c r="B508" s="140" t="s">
        <v>3915</v>
      </c>
      <c r="C508" s="114" t="s">
        <v>2471</v>
      </c>
      <c r="D508" s="115"/>
      <c r="E508" s="113" t="s">
        <v>3462</v>
      </c>
      <c r="F508" s="113" t="s">
        <v>16</v>
      </c>
      <c r="G508" s="113" t="s">
        <v>88</v>
      </c>
      <c r="H508" s="113" t="s">
        <v>3374</v>
      </c>
      <c r="I508" s="113" t="s">
        <v>3454</v>
      </c>
      <c r="J508" s="117">
        <v>14760</v>
      </c>
      <c r="K508" s="117">
        <v>2016</v>
      </c>
      <c r="L508" s="118"/>
    </row>
    <row r="509" spans="1:12" ht="15.75" x14ac:dyDescent="0.25">
      <c r="A509" s="113">
        <v>502</v>
      </c>
      <c r="B509" s="140" t="s">
        <v>3916</v>
      </c>
      <c r="C509" s="114"/>
      <c r="D509" s="115" t="s">
        <v>2463</v>
      </c>
      <c r="E509" s="113" t="s">
        <v>3463</v>
      </c>
      <c r="F509" s="113" t="s">
        <v>16</v>
      </c>
      <c r="G509" s="113" t="s">
        <v>987</v>
      </c>
      <c r="H509" s="113" t="s">
        <v>3374</v>
      </c>
      <c r="I509" s="113" t="s">
        <v>2525</v>
      </c>
      <c r="J509" s="117">
        <v>59040</v>
      </c>
      <c r="K509" s="117">
        <v>2016</v>
      </c>
      <c r="L509" s="118"/>
    </row>
    <row r="510" spans="1:12" ht="15.75" x14ac:dyDescent="0.25">
      <c r="A510" s="113">
        <v>503</v>
      </c>
      <c r="B510" s="140" t="s">
        <v>3917</v>
      </c>
      <c r="C510" s="131" t="s">
        <v>2516</v>
      </c>
      <c r="D510" s="129"/>
      <c r="E510" s="123" t="s">
        <v>3464</v>
      </c>
      <c r="F510" s="123" t="s">
        <v>16</v>
      </c>
      <c r="G510" s="123" t="s">
        <v>3261</v>
      </c>
      <c r="H510" s="126" t="s">
        <v>3374</v>
      </c>
      <c r="I510" s="126" t="s">
        <v>2524</v>
      </c>
      <c r="J510" s="117">
        <v>7490</v>
      </c>
      <c r="K510" s="117">
        <v>2016</v>
      </c>
      <c r="L510" s="118"/>
    </row>
    <row r="511" spans="1:12" ht="15.75" x14ac:dyDescent="0.25">
      <c r="A511" s="113">
        <v>504</v>
      </c>
      <c r="B511" s="140" t="s">
        <v>3918</v>
      </c>
      <c r="C511" s="114" t="s">
        <v>2520</v>
      </c>
      <c r="D511" s="115"/>
      <c r="E511" s="113" t="s">
        <v>3465</v>
      </c>
      <c r="F511" s="113" t="s">
        <v>16</v>
      </c>
      <c r="G511" s="113" t="s">
        <v>21</v>
      </c>
      <c r="H511" s="113" t="s">
        <v>3435</v>
      </c>
      <c r="I511" s="113" t="s">
        <v>3439</v>
      </c>
      <c r="J511" s="117">
        <v>14760</v>
      </c>
      <c r="K511" s="117">
        <v>2016</v>
      </c>
      <c r="L511" s="118"/>
    </row>
    <row r="512" spans="1:12" ht="15.75" x14ac:dyDescent="0.25">
      <c r="A512" s="113">
        <v>505</v>
      </c>
      <c r="B512" s="140" t="s">
        <v>3919</v>
      </c>
      <c r="C512" s="131" t="s">
        <v>2491</v>
      </c>
      <c r="D512" s="129"/>
      <c r="E512" s="123" t="s">
        <v>3466</v>
      </c>
      <c r="F512" s="123" t="s">
        <v>16</v>
      </c>
      <c r="G512" s="123" t="s">
        <v>17</v>
      </c>
      <c r="H512" s="126" t="s">
        <v>3435</v>
      </c>
      <c r="I512" s="126" t="s">
        <v>2525</v>
      </c>
      <c r="J512" s="117">
        <v>59920</v>
      </c>
      <c r="K512" s="117">
        <v>2016</v>
      </c>
      <c r="L512" s="118"/>
    </row>
    <row r="513" spans="1:12" ht="15.75" x14ac:dyDescent="0.25">
      <c r="A513" s="113">
        <v>506</v>
      </c>
      <c r="B513" s="140" t="s">
        <v>3920</v>
      </c>
      <c r="C513" s="114"/>
      <c r="D513" s="115" t="s">
        <v>2469</v>
      </c>
      <c r="E513" s="113" t="s">
        <v>3467</v>
      </c>
      <c r="F513" s="113" t="s">
        <v>16</v>
      </c>
      <c r="G513" s="113" t="s">
        <v>1230</v>
      </c>
      <c r="H513" s="113" t="s">
        <v>3454</v>
      </c>
      <c r="I513" s="113" t="s">
        <v>2525</v>
      </c>
      <c r="J513" s="117">
        <v>44280</v>
      </c>
      <c r="K513" s="117">
        <v>2016</v>
      </c>
      <c r="L513" s="118"/>
    </row>
    <row r="514" spans="1:12" ht="15.75" x14ac:dyDescent="0.25">
      <c r="A514" s="113">
        <v>507</v>
      </c>
      <c r="B514" s="140" t="s">
        <v>3921</v>
      </c>
      <c r="C514" s="114" t="s">
        <v>2455</v>
      </c>
      <c r="D514" s="115"/>
      <c r="E514" s="113" t="s">
        <v>3468</v>
      </c>
      <c r="F514" s="113" t="s">
        <v>16</v>
      </c>
      <c r="G514" s="113" t="s">
        <v>986</v>
      </c>
      <c r="H514" s="113" t="s">
        <v>3439</v>
      </c>
      <c r="I514" s="113" t="s">
        <v>2524</v>
      </c>
      <c r="J514" s="117">
        <v>5535</v>
      </c>
      <c r="K514" s="117">
        <v>2016</v>
      </c>
      <c r="L514" s="118"/>
    </row>
    <row r="515" spans="1:12" ht="15.75" x14ac:dyDescent="0.25">
      <c r="A515" s="113">
        <v>508</v>
      </c>
      <c r="B515" s="140" t="s">
        <v>3866</v>
      </c>
      <c r="C515" s="114" t="s">
        <v>2470</v>
      </c>
      <c r="D515" s="115"/>
      <c r="E515" s="113" t="s">
        <v>3384</v>
      </c>
      <c r="F515" s="113" t="s">
        <v>16</v>
      </c>
      <c r="G515" s="113" t="s">
        <v>3385</v>
      </c>
      <c r="H515" s="113" t="s">
        <v>3439</v>
      </c>
      <c r="I515" s="113" t="s">
        <v>2524</v>
      </c>
      <c r="J515" s="117">
        <v>14760</v>
      </c>
      <c r="K515" s="117">
        <v>2016</v>
      </c>
      <c r="L515" s="118"/>
    </row>
    <row r="516" spans="1:12" ht="15.75" x14ac:dyDescent="0.25">
      <c r="A516" s="113">
        <v>509</v>
      </c>
      <c r="B516" s="140" t="s">
        <v>3922</v>
      </c>
      <c r="C516" s="114" t="s">
        <v>2457</v>
      </c>
      <c r="D516" s="115"/>
      <c r="E516" s="113" t="s">
        <v>3469</v>
      </c>
      <c r="F516" s="113" t="s">
        <v>16</v>
      </c>
      <c r="G516" s="113" t="s">
        <v>3470</v>
      </c>
      <c r="H516" s="113" t="s">
        <v>3439</v>
      </c>
      <c r="I516" s="113" t="s">
        <v>3447</v>
      </c>
      <c r="J516" s="117">
        <v>29520</v>
      </c>
      <c r="K516" s="117">
        <v>2016</v>
      </c>
      <c r="L516" s="118"/>
    </row>
    <row r="517" spans="1:12" ht="15.75" x14ac:dyDescent="0.25">
      <c r="A517" s="113">
        <v>510</v>
      </c>
      <c r="B517" s="140" t="s">
        <v>3923</v>
      </c>
      <c r="C517" s="114" t="s">
        <v>2505</v>
      </c>
      <c r="D517" s="115"/>
      <c r="E517" s="113" t="s">
        <v>3471</v>
      </c>
      <c r="F517" s="113" t="s">
        <v>16</v>
      </c>
      <c r="G517" s="113" t="s">
        <v>3472</v>
      </c>
      <c r="H517" s="113" t="s">
        <v>2523</v>
      </c>
      <c r="I517" s="113" t="s">
        <v>2525</v>
      </c>
      <c r="J517" s="117">
        <v>7380</v>
      </c>
      <c r="K517" s="117">
        <v>2016</v>
      </c>
      <c r="L517" s="118"/>
    </row>
    <row r="518" spans="1:12" ht="15.75" x14ac:dyDescent="0.25">
      <c r="A518" s="113">
        <v>511</v>
      </c>
      <c r="B518" s="140" t="s">
        <v>3924</v>
      </c>
      <c r="C518" s="114" t="s">
        <v>2484</v>
      </c>
      <c r="D518" s="115"/>
      <c r="E518" s="113" t="s">
        <v>3473</v>
      </c>
      <c r="F518" s="113" t="s">
        <v>16</v>
      </c>
      <c r="G518" s="113" t="s">
        <v>374</v>
      </c>
      <c r="H518" s="113" t="s">
        <v>2523</v>
      </c>
      <c r="I518" s="113" t="s">
        <v>2524</v>
      </c>
      <c r="J518" s="117">
        <v>7380</v>
      </c>
      <c r="K518" s="117">
        <v>2016</v>
      </c>
      <c r="L518" s="118"/>
    </row>
    <row r="519" spans="1:12" ht="15.75" x14ac:dyDescent="0.25">
      <c r="A519" s="113">
        <v>512</v>
      </c>
      <c r="B519" s="140" t="s">
        <v>3925</v>
      </c>
      <c r="C519" s="114" t="s">
        <v>2474</v>
      </c>
      <c r="D519" s="115"/>
      <c r="E519" s="113" t="s">
        <v>3474</v>
      </c>
      <c r="F519" s="113" t="s">
        <v>16</v>
      </c>
      <c r="G519" s="113" t="s">
        <v>182</v>
      </c>
      <c r="H519" s="113" t="s">
        <v>2524</v>
      </c>
      <c r="I519" s="113" t="s">
        <v>2525</v>
      </c>
      <c r="J519" s="117">
        <v>5535</v>
      </c>
      <c r="K519" s="117">
        <v>2016</v>
      </c>
      <c r="L519" s="118"/>
    </row>
    <row r="520" spans="1:12" ht="15.75" x14ac:dyDescent="0.25">
      <c r="A520" s="113">
        <v>513</v>
      </c>
      <c r="B520" s="140" t="s">
        <v>3926</v>
      </c>
      <c r="C520" s="125">
        <v>2004</v>
      </c>
      <c r="D520" s="129"/>
      <c r="E520" s="123" t="s">
        <v>3475</v>
      </c>
      <c r="F520" s="123" t="s">
        <v>16</v>
      </c>
      <c r="G520" s="123" t="s">
        <v>3476</v>
      </c>
      <c r="H520" s="132">
        <v>42556</v>
      </c>
      <c r="I520" s="133"/>
      <c r="J520" s="117">
        <v>138000</v>
      </c>
      <c r="K520" s="117">
        <v>2016</v>
      </c>
      <c r="L520" s="118"/>
    </row>
    <row r="521" spans="1:12" ht="15.75" x14ac:dyDescent="0.25">
      <c r="A521" s="113">
        <v>514</v>
      </c>
      <c r="B521" s="140" t="s">
        <v>3927</v>
      </c>
      <c r="C521" s="125">
        <v>1955</v>
      </c>
      <c r="D521" s="129"/>
      <c r="E521" s="123" t="s">
        <v>3477</v>
      </c>
      <c r="F521" s="123" t="s">
        <v>16</v>
      </c>
      <c r="G521" s="123" t="s">
        <v>3011</v>
      </c>
      <c r="H521" s="132">
        <v>42557</v>
      </c>
      <c r="I521" s="133"/>
      <c r="J521" s="117">
        <v>25447</v>
      </c>
      <c r="K521" s="117">
        <v>2016</v>
      </c>
      <c r="L521" s="118"/>
    </row>
    <row r="522" spans="1:12" ht="15.75" x14ac:dyDescent="0.25">
      <c r="A522" s="113">
        <v>515</v>
      </c>
      <c r="B522" s="140" t="s">
        <v>3928</v>
      </c>
      <c r="C522" s="131"/>
      <c r="D522" s="125">
        <v>1993</v>
      </c>
      <c r="E522" s="123" t="s">
        <v>3478</v>
      </c>
      <c r="F522" s="123" t="s">
        <v>16</v>
      </c>
      <c r="G522" s="123" t="s">
        <v>986</v>
      </c>
      <c r="H522" s="132">
        <v>42562</v>
      </c>
      <c r="I522" s="133"/>
      <c r="J522" s="117">
        <v>23000</v>
      </c>
      <c r="K522" s="117">
        <v>2016</v>
      </c>
      <c r="L522" s="118"/>
    </row>
    <row r="523" spans="1:12" ht="15.75" x14ac:dyDescent="0.25">
      <c r="A523" s="113">
        <v>516</v>
      </c>
      <c r="B523" s="140" t="s">
        <v>3929</v>
      </c>
      <c r="C523" s="125">
        <v>1964</v>
      </c>
      <c r="D523" s="129"/>
      <c r="E523" s="123" t="s">
        <v>3479</v>
      </c>
      <c r="F523" s="123" t="s">
        <v>16</v>
      </c>
      <c r="G523" s="123" t="s">
        <v>1119</v>
      </c>
      <c r="H523" s="132">
        <v>42563</v>
      </c>
      <c r="I523" s="133"/>
      <c r="J523" s="117">
        <v>92000</v>
      </c>
      <c r="K523" s="117">
        <v>2016</v>
      </c>
      <c r="L523" s="118"/>
    </row>
    <row r="524" spans="1:12" ht="15.75" x14ac:dyDescent="0.25">
      <c r="A524" s="113">
        <v>517</v>
      </c>
      <c r="B524" s="140" t="s">
        <v>3930</v>
      </c>
      <c r="C524" s="131"/>
      <c r="D524" s="125">
        <v>2006</v>
      </c>
      <c r="E524" s="123" t="s">
        <v>3480</v>
      </c>
      <c r="F524" s="123" t="s">
        <v>16</v>
      </c>
      <c r="G524" s="123" t="s">
        <v>3481</v>
      </c>
      <c r="H524" s="132">
        <v>42572</v>
      </c>
      <c r="I524" s="133"/>
      <c r="J524" s="117">
        <v>138000</v>
      </c>
      <c r="K524" s="117">
        <v>2016</v>
      </c>
      <c r="L524" s="118"/>
    </row>
    <row r="525" spans="1:12" ht="15.75" x14ac:dyDescent="0.25">
      <c r="A525" s="113">
        <v>518</v>
      </c>
      <c r="B525" s="140" t="s">
        <v>3931</v>
      </c>
      <c r="C525" s="131"/>
      <c r="D525" s="124" t="s">
        <v>2476</v>
      </c>
      <c r="E525" s="123" t="s">
        <v>3482</v>
      </c>
      <c r="F525" s="123" t="s">
        <v>16</v>
      </c>
      <c r="G525" s="123" t="s">
        <v>1011</v>
      </c>
      <c r="H525" s="134">
        <v>42605</v>
      </c>
      <c r="I525" s="134"/>
      <c r="J525" s="127">
        <v>99809</v>
      </c>
      <c r="K525" s="117">
        <v>2016</v>
      </c>
      <c r="L525" s="118"/>
    </row>
    <row r="526" spans="1:12" ht="15.75" x14ac:dyDescent="0.25">
      <c r="A526" s="113">
        <v>519</v>
      </c>
      <c r="B526" s="140" t="s">
        <v>833</v>
      </c>
      <c r="C526" s="131"/>
      <c r="D526" s="124" t="s">
        <v>2483</v>
      </c>
      <c r="E526" s="123" t="s">
        <v>3483</v>
      </c>
      <c r="F526" s="123" t="s">
        <v>16</v>
      </c>
      <c r="G526" s="123" t="s">
        <v>148</v>
      </c>
      <c r="H526" s="132">
        <v>42608</v>
      </c>
      <c r="I526" s="132"/>
      <c r="J526" s="127">
        <v>92000</v>
      </c>
      <c r="K526" s="117">
        <v>2016</v>
      </c>
      <c r="L526" s="118"/>
    </row>
    <row r="527" spans="1:12" ht="15.75" x14ac:dyDescent="0.25">
      <c r="A527" s="113">
        <v>520</v>
      </c>
      <c r="B527" s="140" t="s">
        <v>1040</v>
      </c>
      <c r="C527" s="131">
        <v>1937</v>
      </c>
      <c r="D527" s="129"/>
      <c r="E527" s="123" t="s">
        <v>1041</v>
      </c>
      <c r="F527" s="123" t="s">
        <v>16</v>
      </c>
      <c r="G527" s="123" t="s">
        <v>182</v>
      </c>
      <c r="H527" s="132">
        <v>42612</v>
      </c>
      <c r="I527" s="132"/>
      <c r="J527" s="127">
        <v>25130</v>
      </c>
      <c r="K527" s="117">
        <v>2016</v>
      </c>
      <c r="L527" s="118"/>
    </row>
    <row r="528" spans="1:12" ht="15.75" x14ac:dyDescent="0.25">
      <c r="A528" s="113">
        <v>521</v>
      </c>
      <c r="B528" s="140" t="s">
        <v>3932</v>
      </c>
      <c r="C528" s="125">
        <v>1968</v>
      </c>
      <c r="D528" s="129"/>
      <c r="E528" s="123" t="s">
        <v>3484</v>
      </c>
      <c r="F528" s="123" t="s">
        <v>677</v>
      </c>
      <c r="G528" s="123" t="s">
        <v>3225</v>
      </c>
      <c r="H528" s="132">
        <v>42646</v>
      </c>
      <c r="I528" s="133"/>
      <c r="J528" s="117">
        <v>138000</v>
      </c>
      <c r="K528" s="117">
        <v>2016</v>
      </c>
      <c r="L528" s="118"/>
    </row>
    <row r="529" spans="1:12" ht="15.75" x14ac:dyDescent="0.25">
      <c r="A529" s="113">
        <v>522</v>
      </c>
      <c r="B529" s="140" t="s">
        <v>3933</v>
      </c>
      <c r="C529" s="131"/>
      <c r="D529" s="125">
        <v>2007</v>
      </c>
      <c r="E529" s="123" t="s">
        <v>3485</v>
      </c>
      <c r="F529" s="123" t="s">
        <v>16</v>
      </c>
      <c r="G529" s="123" t="s">
        <v>3486</v>
      </c>
      <c r="H529" s="132">
        <v>42647</v>
      </c>
      <c r="I529" s="133"/>
      <c r="J529" s="117">
        <v>138000</v>
      </c>
      <c r="K529" s="117">
        <v>2016</v>
      </c>
      <c r="L529" s="118"/>
    </row>
    <row r="530" spans="1:12" ht="15.75" x14ac:dyDescent="0.25">
      <c r="A530" s="113">
        <v>523</v>
      </c>
      <c r="B530" s="140" t="s">
        <v>3810</v>
      </c>
      <c r="C530" s="125">
        <v>1980</v>
      </c>
      <c r="D530" s="129"/>
      <c r="E530" s="123" t="s">
        <v>3487</v>
      </c>
      <c r="F530" s="123" t="s">
        <v>16</v>
      </c>
      <c r="G530" s="123" t="s">
        <v>3488</v>
      </c>
      <c r="H530" s="132">
        <v>42661</v>
      </c>
      <c r="I530" s="133"/>
      <c r="J530" s="117">
        <v>141054</v>
      </c>
      <c r="K530" s="117">
        <v>2016</v>
      </c>
      <c r="L530" s="118"/>
    </row>
    <row r="531" spans="1:12" ht="15.75" x14ac:dyDescent="0.25">
      <c r="A531" s="113">
        <v>524</v>
      </c>
      <c r="B531" s="140" t="s">
        <v>3934</v>
      </c>
      <c r="C531" s="131"/>
      <c r="D531" s="125">
        <v>1980</v>
      </c>
      <c r="E531" s="123" t="s">
        <v>3489</v>
      </c>
      <c r="F531" s="123" t="s">
        <v>16</v>
      </c>
      <c r="G531" s="123" t="s">
        <v>3406</v>
      </c>
      <c r="H531" s="132">
        <v>42662</v>
      </c>
      <c r="I531" s="133"/>
      <c r="J531" s="117">
        <v>114000</v>
      </c>
      <c r="K531" s="117">
        <v>2016</v>
      </c>
      <c r="L531" s="118"/>
    </row>
    <row r="532" spans="1:12" ht="15.75" x14ac:dyDescent="0.25">
      <c r="A532" s="113">
        <v>525</v>
      </c>
      <c r="B532" s="140" t="s">
        <v>3935</v>
      </c>
      <c r="C532" s="131"/>
      <c r="D532" s="125">
        <v>1964</v>
      </c>
      <c r="E532" s="123" t="s">
        <v>3490</v>
      </c>
      <c r="F532" s="123" t="s">
        <v>16</v>
      </c>
      <c r="G532" s="123" t="s">
        <v>177</v>
      </c>
      <c r="H532" s="132">
        <v>42664</v>
      </c>
      <c r="I532" s="133"/>
      <c r="J532" s="117">
        <v>114000</v>
      </c>
      <c r="K532" s="117">
        <v>2016</v>
      </c>
      <c r="L532" s="118"/>
    </row>
    <row r="533" spans="1:12" ht="15.75" x14ac:dyDescent="0.25">
      <c r="A533" s="135"/>
      <c r="B533" s="136" t="s">
        <v>3491</v>
      </c>
      <c r="C533" s="136"/>
      <c r="D533" s="136"/>
      <c r="E533" s="135"/>
      <c r="F533" s="135"/>
      <c r="G533" s="135"/>
      <c r="H533" s="133"/>
      <c r="I533" s="133"/>
      <c r="J533" s="137">
        <f>SUM(J8:J532)</f>
        <v>26246314</v>
      </c>
      <c r="K533" s="138"/>
      <c r="L533" s="139"/>
    </row>
    <row r="537" spans="1:12" x14ac:dyDescent="0.2">
      <c r="J537" s="76"/>
    </row>
    <row r="538" spans="1:12" x14ac:dyDescent="0.2">
      <c r="J538" s="76"/>
    </row>
  </sheetData>
  <mergeCells count="14">
    <mergeCell ref="I6:I7"/>
    <mergeCell ref="J6:J7"/>
    <mergeCell ref="K6:K7"/>
    <mergeCell ref="L6:L7"/>
    <mergeCell ref="A2:K2"/>
    <mergeCell ref="A3:L3"/>
    <mergeCell ref="A4:K4"/>
    <mergeCell ref="A6:A7"/>
    <mergeCell ref="B6:B7"/>
    <mergeCell ref="C6:D6"/>
    <mergeCell ref="E6:E7"/>
    <mergeCell ref="F6:F7"/>
    <mergeCell ref="G6:G7"/>
    <mergeCell ref="H6:H7"/>
  </mergeCells>
  <pageMargins left="0.2" right="0.2" top="0.25" bottom="0.25" header="0.3" footer="0.3"/>
  <pageSetup paperSize="9" scale="8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05"/>
  <sheetViews>
    <sheetView topLeftCell="A295" workbookViewId="0">
      <selection activeCell="E317" sqref="E317"/>
    </sheetView>
  </sheetViews>
  <sheetFormatPr defaultRowHeight="15" x14ac:dyDescent="0.25"/>
  <cols>
    <col min="1" max="1" width="6.7109375" style="8" customWidth="1"/>
    <col min="2" max="2" width="27.5703125" style="8" customWidth="1"/>
    <col min="3" max="4" width="9.140625" style="46"/>
    <col min="5" max="5" width="18.28515625" style="8" customWidth="1"/>
    <col min="6" max="6" width="8" style="8" customWidth="1"/>
    <col min="7" max="7" width="18.5703125" style="8" customWidth="1"/>
    <col min="8" max="8" width="11.140625" style="8" customWidth="1"/>
    <col min="9" max="9" width="11.7109375" style="8" customWidth="1"/>
    <col min="10" max="10" width="11.5703125" style="10" bestFit="1" customWidth="1"/>
    <col min="11" max="11" width="9.140625" style="8"/>
    <col min="12" max="12" width="0" style="10" hidden="1" customWidth="1"/>
    <col min="13" max="13" width="0" style="8" hidden="1" customWidth="1"/>
    <col min="14" max="14" width="6.42578125" style="8" hidden="1" customWidth="1"/>
    <col min="15" max="16" width="4.85546875" style="8" hidden="1" customWidth="1"/>
    <col min="17" max="21" width="0" style="8" hidden="1" customWidth="1"/>
    <col min="22" max="16384" width="9.140625" style="8"/>
  </cols>
  <sheetData>
    <row r="3" spans="1:21" ht="15.75" thickBot="1" x14ac:dyDescent="0.3"/>
    <row r="4" spans="1:21" ht="16.5" customHeight="1" thickTop="1" x14ac:dyDescent="0.25">
      <c r="A4" s="156" t="s">
        <v>0</v>
      </c>
      <c r="B4" s="158" t="s">
        <v>1</v>
      </c>
      <c r="C4" s="50" t="s">
        <v>2</v>
      </c>
      <c r="D4" s="50"/>
      <c r="E4" s="50" t="s">
        <v>3</v>
      </c>
      <c r="F4" s="50" t="s">
        <v>4</v>
      </c>
      <c r="G4" s="50" t="s">
        <v>7</v>
      </c>
      <c r="H4" s="158" t="s">
        <v>13</v>
      </c>
      <c r="I4" s="158" t="s">
        <v>12</v>
      </c>
      <c r="J4" s="51" t="s">
        <v>8</v>
      </c>
      <c r="K4" s="160" t="s">
        <v>775</v>
      </c>
      <c r="L4" s="154" t="s">
        <v>13</v>
      </c>
      <c r="M4" s="145" t="s">
        <v>12</v>
      </c>
    </row>
    <row r="5" spans="1:21" ht="15.75" x14ac:dyDescent="0.25">
      <c r="A5" s="157"/>
      <c r="B5" s="159"/>
      <c r="C5" s="52" t="s">
        <v>5</v>
      </c>
      <c r="D5" s="52" t="s">
        <v>6</v>
      </c>
      <c r="E5" s="52"/>
      <c r="F5" s="52"/>
      <c r="G5" s="52"/>
      <c r="H5" s="159"/>
      <c r="I5" s="159"/>
      <c r="J5" s="53"/>
      <c r="K5" s="161"/>
      <c r="L5" s="155"/>
      <c r="M5" s="147"/>
    </row>
    <row r="6" spans="1:21" x14ac:dyDescent="0.25">
      <c r="A6" s="54">
        <v>1</v>
      </c>
      <c r="B6" s="55" t="s">
        <v>1191</v>
      </c>
      <c r="C6" s="56" t="s">
        <v>2449</v>
      </c>
      <c r="D6" s="56" t="s">
        <v>2484</v>
      </c>
      <c r="E6" s="55" t="s">
        <v>1192</v>
      </c>
      <c r="F6" s="55" t="s">
        <v>16</v>
      </c>
      <c r="G6" s="57" t="s">
        <v>177</v>
      </c>
      <c r="H6" s="55" t="s">
        <v>2523</v>
      </c>
      <c r="I6" s="55" t="s">
        <v>2530</v>
      </c>
      <c r="J6" s="58">
        <v>6505</v>
      </c>
      <c r="K6" s="59">
        <v>2017</v>
      </c>
      <c r="L6" s="10" t="str">
        <f>LEFT(H6,8)</f>
        <v>26/12/20</v>
      </c>
      <c r="M6" s="10" t="str">
        <f>LEFT(I6,8)</f>
        <v>03/01/20</v>
      </c>
      <c r="N6" s="49" t="str">
        <f>LEFT(L6,4)</f>
        <v>26/1</v>
      </c>
      <c r="O6" s="8" t="str">
        <f>MID(L6,5,2)</f>
        <v>2/</v>
      </c>
      <c r="P6" s="8" t="str">
        <f>MID(L6,7,2)</f>
        <v>20</v>
      </c>
      <c r="Q6" s="8" t="str">
        <f>P6&amp;"/"&amp;O6&amp;"/"&amp;N6</f>
        <v>20/2//26/1</v>
      </c>
      <c r="R6" s="8" t="str">
        <f>LEFT(M6,4)</f>
        <v>03/0</v>
      </c>
      <c r="S6" s="8" t="str">
        <f>MID(M6,5,2)</f>
        <v>1/</v>
      </c>
      <c r="T6" s="8" t="str">
        <f>MID(M6,7,2)</f>
        <v>20</v>
      </c>
      <c r="U6" s="8" t="str">
        <f>T6&amp;"/"&amp;S6&amp;"/"&amp;R6</f>
        <v>20/1//03/0</v>
      </c>
    </row>
    <row r="7" spans="1:21" x14ac:dyDescent="0.25">
      <c r="A7" s="54">
        <v>2</v>
      </c>
      <c r="B7" s="55" t="s">
        <v>1174</v>
      </c>
      <c r="C7" s="56" t="s">
        <v>2449</v>
      </c>
      <c r="D7" s="56" t="s">
        <v>2454</v>
      </c>
      <c r="E7" s="55" t="s">
        <v>1175</v>
      </c>
      <c r="F7" s="55" t="s">
        <v>16</v>
      </c>
      <c r="G7" s="57" t="s">
        <v>320</v>
      </c>
      <c r="H7" s="55" t="s">
        <v>2524</v>
      </c>
      <c r="I7" s="55" t="s">
        <v>2530</v>
      </c>
      <c r="J7" s="58">
        <v>5600</v>
      </c>
      <c r="K7" s="59">
        <v>2017</v>
      </c>
      <c r="L7" s="10" t="str">
        <f t="shared" ref="L7:L70" si="0">LEFT(H7,8)</f>
        <v>27/12/20</v>
      </c>
      <c r="M7" s="10" t="str">
        <f t="shared" ref="M7:M70" si="1">LEFT(I7,8)</f>
        <v>03/01/20</v>
      </c>
      <c r="N7" s="49" t="str">
        <f t="shared" ref="N7:N70" si="2">LEFT(L7,4)</f>
        <v>27/1</v>
      </c>
      <c r="O7" s="8" t="str">
        <f t="shared" ref="O7:O70" si="3">MID(L7,5,2)</f>
        <v>2/</v>
      </c>
      <c r="P7" s="8" t="str">
        <f t="shared" ref="P7:P70" si="4">MID(L7,7,2)</f>
        <v>20</v>
      </c>
      <c r="Q7" s="8" t="str">
        <f t="shared" ref="Q7:Q70" si="5">P7&amp;"/"&amp;O7&amp;"/"&amp;N7</f>
        <v>20/2//27/1</v>
      </c>
      <c r="R7" s="8" t="str">
        <f t="shared" ref="R7:R70" si="6">LEFT(M7,4)</f>
        <v>03/0</v>
      </c>
      <c r="S7" s="8" t="str">
        <f t="shared" ref="S7:S70" si="7">MID(M7,5,2)</f>
        <v>1/</v>
      </c>
      <c r="T7" s="8" t="str">
        <f t="shared" ref="T7:T70" si="8">MID(M7,7,2)</f>
        <v>20</v>
      </c>
      <c r="U7" s="8" t="str">
        <f t="shared" ref="U7:U70" si="9">T7&amp;"/"&amp;S7&amp;"/"&amp;R7</f>
        <v>20/1//03/0</v>
      </c>
    </row>
    <row r="8" spans="1:21" x14ac:dyDescent="0.25">
      <c r="A8" s="54">
        <v>3</v>
      </c>
      <c r="B8" s="55" t="s">
        <v>1099</v>
      </c>
      <c r="C8" s="56" t="s">
        <v>2499</v>
      </c>
      <c r="D8" s="56"/>
      <c r="E8" s="55" t="s">
        <v>1100</v>
      </c>
      <c r="F8" s="55" t="s">
        <v>16</v>
      </c>
      <c r="G8" s="57" t="s">
        <v>147</v>
      </c>
      <c r="H8" s="55" t="s">
        <v>2524</v>
      </c>
      <c r="I8" s="55" t="s">
        <v>2528</v>
      </c>
      <c r="J8" s="58">
        <v>23443</v>
      </c>
      <c r="K8" s="59">
        <v>2017</v>
      </c>
      <c r="L8" s="10" t="str">
        <f t="shared" si="0"/>
        <v>27/12/20</v>
      </c>
      <c r="M8" s="10" t="str">
        <f t="shared" si="1"/>
        <v>01/01/20</v>
      </c>
      <c r="N8" s="49" t="str">
        <f t="shared" si="2"/>
        <v>27/1</v>
      </c>
      <c r="O8" s="8" t="str">
        <f t="shared" si="3"/>
        <v>2/</v>
      </c>
      <c r="P8" s="8" t="str">
        <f t="shared" si="4"/>
        <v>20</v>
      </c>
      <c r="Q8" s="8" t="str">
        <f t="shared" si="5"/>
        <v>20/2//27/1</v>
      </c>
      <c r="R8" s="8" t="str">
        <f t="shared" si="6"/>
        <v>01/0</v>
      </c>
      <c r="S8" s="8" t="str">
        <f t="shared" si="7"/>
        <v>1/</v>
      </c>
      <c r="T8" s="8" t="str">
        <f t="shared" si="8"/>
        <v>20</v>
      </c>
      <c r="U8" s="8" t="str">
        <f t="shared" si="9"/>
        <v>20/1//01/0</v>
      </c>
    </row>
    <row r="9" spans="1:21" x14ac:dyDescent="0.25">
      <c r="A9" s="54">
        <v>4</v>
      </c>
      <c r="B9" s="55" t="s">
        <v>1009</v>
      </c>
      <c r="C9" s="56" t="s">
        <v>2461</v>
      </c>
      <c r="D9" s="56"/>
      <c r="E9" s="55" t="s">
        <v>1010</v>
      </c>
      <c r="F9" s="55" t="s">
        <v>16</v>
      </c>
      <c r="G9" s="57" t="s">
        <v>1011</v>
      </c>
      <c r="H9" s="55" t="s">
        <v>2525</v>
      </c>
      <c r="I9" s="55" t="s">
        <v>2530</v>
      </c>
      <c r="J9" s="58">
        <v>3270</v>
      </c>
      <c r="K9" s="59">
        <v>2017</v>
      </c>
      <c r="L9" s="10" t="str">
        <f t="shared" si="0"/>
        <v>29/12/20</v>
      </c>
      <c r="M9" s="10" t="str">
        <f t="shared" si="1"/>
        <v>03/01/20</v>
      </c>
      <c r="N9" s="49" t="str">
        <f t="shared" si="2"/>
        <v>29/1</v>
      </c>
      <c r="O9" s="8" t="str">
        <f t="shared" si="3"/>
        <v>2/</v>
      </c>
      <c r="P9" s="8" t="str">
        <f t="shared" si="4"/>
        <v>20</v>
      </c>
      <c r="Q9" s="8" t="str">
        <f t="shared" si="5"/>
        <v>20/2//29/1</v>
      </c>
      <c r="R9" s="8" t="str">
        <f t="shared" si="6"/>
        <v>03/0</v>
      </c>
      <c r="S9" s="8" t="str">
        <f t="shared" si="7"/>
        <v>1/</v>
      </c>
      <c r="T9" s="8" t="str">
        <f t="shared" si="8"/>
        <v>20</v>
      </c>
      <c r="U9" s="8" t="str">
        <f t="shared" si="9"/>
        <v>20/1//03/0</v>
      </c>
    </row>
    <row r="10" spans="1:21" x14ac:dyDescent="0.25">
      <c r="A10" s="54">
        <v>5</v>
      </c>
      <c r="B10" s="55" t="s">
        <v>511</v>
      </c>
      <c r="C10" s="56" t="s">
        <v>2449</v>
      </c>
      <c r="D10" s="56" t="s">
        <v>2471</v>
      </c>
      <c r="E10" s="55" t="s">
        <v>1135</v>
      </c>
      <c r="F10" s="55" t="s">
        <v>16</v>
      </c>
      <c r="G10" s="57" t="s">
        <v>984</v>
      </c>
      <c r="H10" s="55" t="s">
        <v>2526</v>
      </c>
      <c r="I10" s="55" t="s">
        <v>2529</v>
      </c>
      <c r="J10" s="58">
        <v>2408</v>
      </c>
      <c r="K10" s="59">
        <v>2017</v>
      </c>
      <c r="L10" s="10" t="str">
        <f t="shared" si="0"/>
        <v>30/12/20</v>
      </c>
      <c r="M10" s="10" t="str">
        <f t="shared" si="1"/>
        <v>02/01/20</v>
      </c>
      <c r="N10" s="49" t="str">
        <f t="shared" si="2"/>
        <v>30/1</v>
      </c>
      <c r="O10" s="8" t="str">
        <f t="shared" si="3"/>
        <v>2/</v>
      </c>
      <c r="P10" s="8" t="str">
        <f t="shared" si="4"/>
        <v>20</v>
      </c>
      <c r="Q10" s="8" t="str">
        <f t="shared" si="5"/>
        <v>20/2//30/1</v>
      </c>
      <c r="R10" s="8" t="str">
        <f t="shared" si="6"/>
        <v>02/0</v>
      </c>
      <c r="S10" s="8" t="str">
        <f t="shared" si="7"/>
        <v>1/</v>
      </c>
      <c r="T10" s="8" t="str">
        <f t="shared" si="8"/>
        <v>20</v>
      </c>
      <c r="U10" s="8" t="str">
        <f t="shared" si="9"/>
        <v>20/1//02/0</v>
      </c>
    </row>
    <row r="11" spans="1:21" x14ac:dyDescent="0.25">
      <c r="A11" s="54">
        <v>6</v>
      </c>
      <c r="B11" s="55" t="s">
        <v>792</v>
      </c>
      <c r="C11" s="56" t="s">
        <v>2521</v>
      </c>
      <c r="D11" s="56"/>
      <c r="E11" s="55" t="s">
        <v>1095</v>
      </c>
      <c r="F11" s="55" t="s">
        <v>16</v>
      </c>
      <c r="G11" s="57" t="s">
        <v>1096</v>
      </c>
      <c r="H11" s="55" t="s">
        <v>2527</v>
      </c>
      <c r="I11" s="55" t="s">
        <v>2533</v>
      </c>
      <c r="J11" s="58">
        <v>22475</v>
      </c>
      <c r="K11" s="59">
        <v>2017</v>
      </c>
      <c r="L11" s="10" t="str">
        <f t="shared" si="0"/>
        <v>31/12/20</v>
      </c>
      <c r="M11" s="10" t="str">
        <f t="shared" si="1"/>
        <v>06/01/20</v>
      </c>
      <c r="N11" s="49" t="str">
        <f t="shared" si="2"/>
        <v>31/1</v>
      </c>
      <c r="O11" s="8" t="str">
        <f t="shared" si="3"/>
        <v>2/</v>
      </c>
      <c r="P11" s="8" t="str">
        <f t="shared" si="4"/>
        <v>20</v>
      </c>
      <c r="Q11" s="8" t="str">
        <f t="shared" si="5"/>
        <v>20/2//31/1</v>
      </c>
      <c r="R11" s="8" t="str">
        <f t="shared" si="6"/>
        <v>06/0</v>
      </c>
      <c r="S11" s="8" t="str">
        <f t="shared" si="7"/>
        <v>1/</v>
      </c>
      <c r="T11" s="8" t="str">
        <f t="shared" si="8"/>
        <v>20</v>
      </c>
      <c r="U11" s="8" t="str">
        <f t="shared" si="9"/>
        <v>20/1//06/0</v>
      </c>
    </row>
    <row r="12" spans="1:21" x14ac:dyDescent="0.25">
      <c r="A12" s="54">
        <v>7</v>
      </c>
      <c r="B12" s="55" t="s">
        <v>1264</v>
      </c>
      <c r="C12" s="56" t="s">
        <v>2449</v>
      </c>
      <c r="D12" s="56" t="s">
        <v>2474</v>
      </c>
      <c r="E12" s="55" t="s">
        <v>1265</v>
      </c>
      <c r="F12" s="55" t="s">
        <v>16</v>
      </c>
      <c r="G12" s="57" t="s">
        <v>177</v>
      </c>
      <c r="H12" s="55" t="s">
        <v>2527</v>
      </c>
      <c r="I12" s="55" t="s">
        <v>2535</v>
      </c>
      <c r="J12" s="58">
        <v>32107</v>
      </c>
      <c r="K12" s="59">
        <v>2017</v>
      </c>
      <c r="L12" s="10" t="str">
        <f t="shared" si="0"/>
        <v>31/12/20</v>
      </c>
      <c r="M12" s="10" t="str">
        <f t="shared" si="1"/>
        <v>09/01/20</v>
      </c>
      <c r="N12" s="49" t="str">
        <f t="shared" si="2"/>
        <v>31/1</v>
      </c>
      <c r="O12" s="8" t="str">
        <f t="shared" si="3"/>
        <v>2/</v>
      </c>
      <c r="P12" s="8" t="str">
        <f t="shared" si="4"/>
        <v>20</v>
      </c>
      <c r="Q12" s="8" t="str">
        <f t="shared" si="5"/>
        <v>20/2//31/1</v>
      </c>
      <c r="R12" s="8" t="str">
        <f t="shared" si="6"/>
        <v>09/0</v>
      </c>
      <c r="S12" s="8" t="str">
        <f t="shared" si="7"/>
        <v>1/</v>
      </c>
      <c r="T12" s="8" t="str">
        <f t="shared" si="8"/>
        <v>20</v>
      </c>
      <c r="U12" s="8" t="str">
        <f t="shared" si="9"/>
        <v>20/1//09/0</v>
      </c>
    </row>
    <row r="13" spans="1:21" x14ac:dyDescent="0.25">
      <c r="A13" s="54">
        <v>8</v>
      </c>
      <c r="B13" s="55" t="s">
        <v>1107</v>
      </c>
      <c r="C13" s="56" t="s">
        <v>2481</v>
      </c>
      <c r="D13" s="56"/>
      <c r="E13" s="55" t="s">
        <v>1108</v>
      </c>
      <c r="F13" s="55" t="s">
        <v>16</v>
      </c>
      <c r="G13" s="57" t="s">
        <v>1109</v>
      </c>
      <c r="H13" s="55" t="s">
        <v>2528</v>
      </c>
      <c r="I13" s="55" t="s">
        <v>2536</v>
      </c>
      <c r="J13" s="58">
        <v>32107</v>
      </c>
      <c r="K13" s="59">
        <v>2017</v>
      </c>
      <c r="L13" s="10" t="str">
        <f t="shared" si="0"/>
        <v>01/01/20</v>
      </c>
      <c r="M13" s="10" t="str">
        <f t="shared" si="1"/>
        <v>10/01/20</v>
      </c>
      <c r="N13" s="49" t="str">
        <f t="shared" si="2"/>
        <v>01/0</v>
      </c>
      <c r="O13" s="8" t="str">
        <f t="shared" si="3"/>
        <v>1/</v>
      </c>
      <c r="P13" s="8" t="str">
        <f t="shared" si="4"/>
        <v>20</v>
      </c>
      <c r="Q13" s="8" t="str">
        <f t="shared" si="5"/>
        <v>20/1//01/0</v>
      </c>
      <c r="R13" s="8" t="str">
        <f t="shared" si="6"/>
        <v>10/0</v>
      </c>
      <c r="S13" s="8" t="str">
        <f t="shared" si="7"/>
        <v>1/</v>
      </c>
      <c r="T13" s="8" t="str">
        <f t="shared" si="8"/>
        <v>20</v>
      </c>
      <c r="U13" s="8" t="str">
        <f t="shared" si="9"/>
        <v>20/1//10/0</v>
      </c>
    </row>
    <row r="14" spans="1:21" x14ac:dyDescent="0.25">
      <c r="A14" s="54">
        <v>9</v>
      </c>
      <c r="B14" s="55" t="s">
        <v>473</v>
      </c>
      <c r="C14" s="56" t="s">
        <v>2449</v>
      </c>
      <c r="D14" s="56" t="s">
        <v>2474</v>
      </c>
      <c r="E14" s="55" t="s">
        <v>1173</v>
      </c>
      <c r="F14" s="55" t="s">
        <v>16</v>
      </c>
      <c r="G14" s="57" t="s">
        <v>97</v>
      </c>
      <c r="H14" s="55" t="s">
        <v>2529</v>
      </c>
      <c r="I14" s="55" t="s">
        <v>2540</v>
      </c>
      <c r="J14" s="58">
        <v>5160</v>
      </c>
      <c r="K14" s="59">
        <v>2017</v>
      </c>
      <c r="L14" s="10" t="str">
        <f t="shared" si="0"/>
        <v>02/01/20</v>
      </c>
      <c r="M14" s="10" t="str">
        <f t="shared" si="1"/>
        <v>16/01/20</v>
      </c>
      <c r="N14" s="49" t="str">
        <f t="shared" si="2"/>
        <v>02/0</v>
      </c>
      <c r="O14" s="8" t="str">
        <f t="shared" si="3"/>
        <v>1/</v>
      </c>
      <c r="P14" s="8" t="str">
        <f t="shared" si="4"/>
        <v>20</v>
      </c>
      <c r="Q14" s="8" t="str">
        <f t="shared" si="5"/>
        <v>20/1//02/0</v>
      </c>
      <c r="R14" s="8" t="str">
        <f t="shared" si="6"/>
        <v>16/0</v>
      </c>
      <c r="S14" s="8" t="str">
        <f t="shared" si="7"/>
        <v>1/</v>
      </c>
      <c r="T14" s="8" t="str">
        <f t="shared" si="8"/>
        <v>20</v>
      </c>
      <c r="U14" s="8" t="str">
        <f t="shared" si="9"/>
        <v>20/1//16/0</v>
      </c>
    </row>
    <row r="15" spans="1:21" x14ac:dyDescent="0.25">
      <c r="A15" s="54">
        <v>10</v>
      </c>
      <c r="B15" s="55" t="s">
        <v>1064</v>
      </c>
      <c r="C15" s="56" t="s">
        <v>2454</v>
      </c>
      <c r="D15" s="56"/>
      <c r="E15" s="55" t="s">
        <v>1065</v>
      </c>
      <c r="F15" s="55" t="s">
        <v>16</v>
      </c>
      <c r="G15" s="57" t="s">
        <v>67</v>
      </c>
      <c r="H15" s="55" t="s">
        <v>2530</v>
      </c>
      <c r="I15" s="55" t="s">
        <v>2539</v>
      </c>
      <c r="J15" s="58">
        <v>8829</v>
      </c>
      <c r="K15" s="59">
        <v>2017</v>
      </c>
      <c r="L15" s="10" t="str">
        <f t="shared" si="0"/>
        <v>03/01/20</v>
      </c>
      <c r="M15" s="10" t="str">
        <f t="shared" si="1"/>
        <v>13/01/20</v>
      </c>
      <c r="N15" s="49" t="str">
        <f t="shared" si="2"/>
        <v>03/0</v>
      </c>
      <c r="O15" s="8" t="str">
        <f t="shared" si="3"/>
        <v>1/</v>
      </c>
      <c r="P15" s="8" t="str">
        <f t="shared" si="4"/>
        <v>20</v>
      </c>
      <c r="Q15" s="8" t="str">
        <f t="shared" si="5"/>
        <v>20/1//03/0</v>
      </c>
      <c r="R15" s="8" t="str">
        <f t="shared" si="6"/>
        <v>13/0</v>
      </c>
      <c r="S15" s="8" t="str">
        <f t="shared" si="7"/>
        <v>1/</v>
      </c>
      <c r="T15" s="8" t="str">
        <f t="shared" si="8"/>
        <v>20</v>
      </c>
      <c r="U15" s="8" t="str">
        <f t="shared" si="9"/>
        <v>20/1//13/0</v>
      </c>
    </row>
    <row r="16" spans="1:21" x14ac:dyDescent="0.25">
      <c r="A16" s="54">
        <v>11</v>
      </c>
      <c r="B16" s="55" t="s">
        <v>776</v>
      </c>
      <c r="C16" s="56" t="s">
        <v>2478</v>
      </c>
      <c r="D16" s="56"/>
      <c r="E16" s="55" t="s">
        <v>1022</v>
      </c>
      <c r="F16" s="55" t="s">
        <v>16</v>
      </c>
      <c r="G16" s="57" t="s">
        <v>1023</v>
      </c>
      <c r="H16" s="55" t="s">
        <v>2531</v>
      </c>
      <c r="I16" s="55" t="s">
        <v>2536</v>
      </c>
      <c r="J16" s="58">
        <v>5075</v>
      </c>
      <c r="K16" s="59">
        <v>2017</v>
      </c>
      <c r="L16" s="10" t="str">
        <f t="shared" si="0"/>
        <v>04/01/20</v>
      </c>
      <c r="M16" s="10" t="str">
        <f t="shared" si="1"/>
        <v>10/01/20</v>
      </c>
      <c r="N16" s="49" t="str">
        <f t="shared" si="2"/>
        <v>04/0</v>
      </c>
      <c r="O16" s="8" t="str">
        <f t="shared" si="3"/>
        <v>1/</v>
      </c>
      <c r="P16" s="8" t="str">
        <f t="shared" si="4"/>
        <v>20</v>
      </c>
      <c r="Q16" s="8" t="str">
        <f t="shared" si="5"/>
        <v>20/1//04/0</v>
      </c>
      <c r="R16" s="8" t="str">
        <f t="shared" si="6"/>
        <v>10/0</v>
      </c>
      <c r="S16" s="8" t="str">
        <f t="shared" si="7"/>
        <v>1/</v>
      </c>
      <c r="T16" s="8" t="str">
        <f t="shared" si="8"/>
        <v>20</v>
      </c>
      <c r="U16" s="8" t="str">
        <f t="shared" si="9"/>
        <v>20/1//10/0</v>
      </c>
    </row>
    <row r="17" spans="1:21" x14ac:dyDescent="0.25">
      <c r="A17" s="54">
        <v>12</v>
      </c>
      <c r="B17" s="55" t="s">
        <v>1042</v>
      </c>
      <c r="C17" s="56" t="s">
        <v>2497</v>
      </c>
      <c r="D17" s="56"/>
      <c r="E17" s="55" t="s">
        <v>1043</v>
      </c>
      <c r="F17" s="55" t="s">
        <v>1044</v>
      </c>
      <c r="G17" s="57" t="s">
        <v>1045</v>
      </c>
      <c r="H17" s="55" t="s">
        <v>2532</v>
      </c>
      <c r="I17" s="55" t="s">
        <v>2533</v>
      </c>
      <c r="J17" s="58">
        <v>6421</v>
      </c>
      <c r="K17" s="59">
        <v>2017</v>
      </c>
      <c r="L17" s="10" t="str">
        <f t="shared" si="0"/>
        <v>05/01/20</v>
      </c>
      <c r="M17" s="10" t="str">
        <f t="shared" si="1"/>
        <v>06/01/20</v>
      </c>
      <c r="N17" s="49" t="str">
        <f t="shared" si="2"/>
        <v>05/0</v>
      </c>
      <c r="O17" s="8" t="str">
        <f t="shared" si="3"/>
        <v>1/</v>
      </c>
      <c r="P17" s="8" t="str">
        <f t="shared" si="4"/>
        <v>20</v>
      </c>
      <c r="Q17" s="8" t="str">
        <f t="shared" si="5"/>
        <v>20/1//05/0</v>
      </c>
      <c r="R17" s="8" t="str">
        <f t="shared" si="6"/>
        <v>06/0</v>
      </c>
      <c r="S17" s="8" t="str">
        <f t="shared" si="7"/>
        <v>1/</v>
      </c>
      <c r="T17" s="8" t="str">
        <f t="shared" si="8"/>
        <v>20</v>
      </c>
      <c r="U17" s="8" t="str">
        <f t="shared" si="9"/>
        <v>20/1//06/0</v>
      </c>
    </row>
    <row r="18" spans="1:21" x14ac:dyDescent="0.25">
      <c r="A18" s="54">
        <v>13</v>
      </c>
      <c r="B18" s="55" t="s">
        <v>1240</v>
      </c>
      <c r="C18" s="56" t="s">
        <v>2449</v>
      </c>
      <c r="D18" s="56" t="s">
        <v>2491</v>
      </c>
      <c r="E18" s="55" t="s">
        <v>1241</v>
      </c>
      <c r="F18" s="55" t="s">
        <v>16</v>
      </c>
      <c r="G18" s="57" t="s">
        <v>374</v>
      </c>
      <c r="H18" s="55" t="s">
        <v>2532</v>
      </c>
      <c r="I18" s="55" t="s">
        <v>2535</v>
      </c>
      <c r="J18" s="58">
        <v>12843</v>
      </c>
      <c r="K18" s="59">
        <v>2017</v>
      </c>
      <c r="L18" s="10" t="str">
        <f t="shared" si="0"/>
        <v>05/01/20</v>
      </c>
      <c r="M18" s="10" t="str">
        <f t="shared" si="1"/>
        <v>09/01/20</v>
      </c>
      <c r="N18" s="49" t="str">
        <f t="shared" si="2"/>
        <v>05/0</v>
      </c>
      <c r="O18" s="8" t="str">
        <f t="shared" si="3"/>
        <v>1/</v>
      </c>
      <c r="P18" s="8" t="str">
        <f t="shared" si="4"/>
        <v>20</v>
      </c>
      <c r="Q18" s="8" t="str">
        <f t="shared" si="5"/>
        <v>20/1//05/0</v>
      </c>
      <c r="R18" s="8" t="str">
        <f t="shared" si="6"/>
        <v>09/0</v>
      </c>
      <c r="S18" s="8" t="str">
        <f t="shared" si="7"/>
        <v>1/</v>
      </c>
      <c r="T18" s="8" t="str">
        <f t="shared" si="8"/>
        <v>20</v>
      </c>
      <c r="U18" s="8" t="str">
        <f t="shared" si="9"/>
        <v>20/1//09/0</v>
      </c>
    </row>
    <row r="19" spans="1:21" x14ac:dyDescent="0.25">
      <c r="A19" s="54">
        <v>14</v>
      </c>
      <c r="B19" s="55" t="s">
        <v>1171</v>
      </c>
      <c r="C19" s="56" t="s">
        <v>2449</v>
      </c>
      <c r="D19" s="56" t="s">
        <v>2506</v>
      </c>
      <c r="E19" s="55" t="s">
        <v>1172</v>
      </c>
      <c r="F19" s="55" t="s">
        <v>16</v>
      </c>
      <c r="G19" s="57" t="s">
        <v>177</v>
      </c>
      <c r="H19" s="55" t="s">
        <v>2532</v>
      </c>
      <c r="I19" s="55" t="s">
        <v>2540</v>
      </c>
      <c r="J19" s="58">
        <v>5128</v>
      </c>
      <c r="K19" s="59">
        <v>2017</v>
      </c>
      <c r="L19" s="10" t="str">
        <f t="shared" si="0"/>
        <v>05/01/20</v>
      </c>
      <c r="M19" s="10" t="str">
        <f t="shared" si="1"/>
        <v>16/01/20</v>
      </c>
      <c r="N19" s="49" t="str">
        <f t="shared" si="2"/>
        <v>05/0</v>
      </c>
      <c r="O19" s="8" t="str">
        <f t="shared" si="3"/>
        <v>1/</v>
      </c>
      <c r="P19" s="8" t="str">
        <f t="shared" si="4"/>
        <v>20</v>
      </c>
      <c r="Q19" s="8" t="str">
        <f t="shared" si="5"/>
        <v>20/1//05/0</v>
      </c>
      <c r="R19" s="8" t="str">
        <f t="shared" si="6"/>
        <v>16/0</v>
      </c>
      <c r="S19" s="8" t="str">
        <f t="shared" si="7"/>
        <v>1/</v>
      </c>
      <c r="T19" s="8" t="str">
        <f t="shared" si="8"/>
        <v>20</v>
      </c>
      <c r="U19" s="8" t="str">
        <f t="shared" si="9"/>
        <v>20/1//16/0</v>
      </c>
    </row>
    <row r="20" spans="1:21" x14ac:dyDescent="0.25">
      <c r="A20" s="54">
        <v>15</v>
      </c>
      <c r="B20" s="55" t="s">
        <v>868</v>
      </c>
      <c r="C20" s="56" t="s">
        <v>2449</v>
      </c>
      <c r="D20" s="56" t="s">
        <v>2454</v>
      </c>
      <c r="E20" s="55" t="s">
        <v>1170</v>
      </c>
      <c r="F20" s="55" t="s">
        <v>16</v>
      </c>
      <c r="G20" s="57" t="s">
        <v>419</v>
      </c>
      <c r="H20" s="55" t="s">
        <v>2533</v>
      </c>
      <c r="I20" s="55" t="s">
        <v>2540</v>
      </c>
      <c r="J20" s="58">
        <v>5118</v>
      </c>
      <c r="K20" s="59">
        <v>2017</v>
      </c>
      <c r="L20" s="10" t="str">
        <f t="shared" si="0"/>
        <v>06/01/20</v>
      </c>
      <c r="M20" s="10" t="str">
        <f t="shared" si="1"/>
        <v>16/01/20</v>
      </c>
      <c r="N20" s="49" t="str">
        <f t="shared" si="2"/>
        <v>06/0</v>
      </c>
      <c r="O20" s="8" t="str">
        <f t="shared" si="3"/>
        <v>1/</v>
      </c>
      <c r="P20" s="8" t="str">
        <f t="shared" si="4"/>
        <v>20</v>
      </c>
      <c r="Q20" s="8" t="str">
        <f t="shared" si="5"/>
        <v>20/1//06/0</v>
      </c>
      <c r="R20" s="8" t="str">
        <f t="shared" si="6"/>
        <v>16/0</v>
      </c>
      <c r="S20" s="8" t="str">
        <f t="shared" si="7"/>
        <v>1/</v>
      </c>
      <c r="T20" s="8" t="str">
        <f t="shared" si="8"/>
        <v>20</v>
      </c>
      <c r="U20" s="8" t="str">
        <f t="shared" si="9"/>
        <v>20/1//16/0</v>
      </c>
    </row>
    <row r="21" spans="1:21" x14ac:dyDescent="0.25">
      <c r="A21" s="54">
        <v>16</v>
      </c>
      <c r="B21" s="55" t="s">
        <v>1012</v>
      </c>
      <c r="C21" s="56" t="s">
        <v>2492</v>
      </c>
      <c r="D21" s="56"/>
      <c r="E21" s="55" t="s">
        <v>1013</v>
      </c>
      <c r="F21" s="55" t="s">
        <v>16</v>
      </c>
      <c r="G21" s="57" t="s">
        <v>1014</v>
      </c>
      <c r="H21" s="55" t="s">
        <v>2533</v>
      </c>
      <c r="I21" s="55" t="s">
        <v>2538</v>
      </c>
      <c r="J21" s="58">
        <v>3282</v>
      </c>
      <c r="K21" s="59">
        <v>2017</v>
      </c>
      <c r="L21" s="10" t="str">
        <f t="shared" si="0"/>
        <v>06/01/20</v>
      </c>
      <c r="M21" s="10" t="str">
        <f t="shared" si="1"/>
        <v>12/01/20</v>
      </c>
      <c r="N21" s="49" t="str">
        <f t="shared" si="2"/>
        <v>06/0</v>
      </c>
      <c r="O21" s="8" t="str">
        <f t="shared" si="3"/>
        <v>1/</v>
      </c>
      <c r="P21" s="8" t="str">
        <f t="shared" si="4"/>
        <v>20</v>
      </c>
      <c r="Q21" s="8" t="str">
        <f t="shared" si="5"/>
        <v>20/1//06/0</v>
      </c>
      <c r="R21" s="8" t="str">
        <f t="shared" si="6"/>
        <v>12/0</v>
      </c>
      <c r="S21" s="8" t="str">
        <f t="shared" si="7"/>
        <v>1/</v>
      </c>
      <c r="T21" s="8" t="str">
        <f t="shared" si="8"/>
        <v>20</v>
      </c>
      <c r="U21" s="8" t="str">
        <f t="shared" si="9"/>
        <v>20/1//12/0</v>
      </c>
    </row>
    <row r="22" spans="1:21" x14ac:dyDescent="0.25">
      <c r="A22" s="54">
        <v>17</v>
      </c>
      <c r="B22" s="55" t="s">
        <v>1031</v>
      </c>
      <c r="C22" s="56" t="s">
        <v>2451</v>
      </c>
      <c r="D22" s="56"/>
      <c r="E22" s="55" t="s">
        <v>1032</v>
      </c>
      <c r="F22" s="55" t="s">
        <v>16</v>
      </c>
      <c r="G22" s="57" t="s">
        <v>1033</v>
      </c>
      <c r="H22" s="55" t="s">
        <v>2534</v>
      </c>
      <c r="I22" s="55" t="s">
        <v>2535</v>
      </c>
      <c r="J22" s="58">
        <v>6400</v>
      </c>
      <c r="K22" s="59">
        <v>2017</v>
      </c>
      <c r="L22" s="10" t="str">
        <f t="shared" si="0"/>
        <v>07/01/20</v>
      </c>
      <c r="M22" s="10" t="str">
        <f t="shared" si="1"/>
        <v>09/01/20</v>
      </c>
      <c r="N22" s="49" t="str">
        <f t="shared" si="2"/>
        <v>07/0</v>
      </c>
      <c r="O22" s="8" t="str">
        <f t="shared" si="3"/>
        <v>1/</v>
      </c>
      <c r="P22" s="8" t="str">
        <f t="shared" si="4"/>
        <v>20</v>
      </c>
      <c r="Q22" s="8" t="str">
        <f t="shared" si="5"/>
        <v>20/1//07/0</v>
      </c>
      <c r="R22" s="8" t="str">
        <f t="shared" si="6"/>
        <v>09/0</v>
      </c>
      <c r="S22" s="8" t="str">
        <f t="shared" si="7"/>
        <v>1/</v>
      </c>
      <c r="T22" s="8" t="str">
        <f t="shared" si="8"/>
        <v>20</v>
      </c>
      <c r="U22" s="8" t="str">
        <f t="shared" si="9"/>
        <v>20/1//09/0</v>
      </c>
    </row>
    <row r="23" spans="1:21" x14ac:dyDescent="0.25">
      <c r="A23" s="54">
        <v>18</v>
      </c>
      <c r="B23" s="55" t="s">
        <v>1274</v>
      </c>
      <c r="C23" s="56" t="s">
        <v>2449</v>
      </c>
      <c r="D23" s="56" t="s">
        <v>2465</v>
      </c>
      <c r="E23" s="55" t="s">
        <v>1275</v>
      </c>
      <c r="F23" s="55" t="s">
        <v>16</v>
      </c>
      <c r="G23" s="57" t="s">
        <v>1276</v>
      </c>
      <c r="H23" s="55" t="s">
        <v>2535</v>
      </c>
      <c r="I23" s="55" t="s">
        <v>2541</v>
      </c>
      <c r="J23" s="58">
        <v>35318</v>
      </c>
      <c r="K23" s="59">
        <v>2017</v>
      </c>
      <c r="L23" s="10" t="str">
        <f t="shared" si="0"/>
        <v>09/01/20</v>
      </c>
      <c r="M23" s="10" t="str">
        <f t="shared" si="1"/>
        <v>19/01/20</v>
      </c>
      <c r="N23" s="49" t="str">
        <f t="shared" si="2"/>
        <v>09/0</v>
      </c>
      <c r="O23" s="8" t="str">
        <f t="shared" si="3"/>
        <v>1/</v>
      </c>
      <c r="P23" s="8" t="str">
        <f t="shared" si="4"/>
        <v>20</v>
      </c>
      <c r="Q23" s="8" t="str">
        <f t="shared" si="5"/>
        <v>20/1//09/0</v>
      </c>
      <c r="R23" s="8" t="str">
        <f t="shared" si="6"/>
        <v>19/0</v>
      </c>
      <c r="S23" s="8" t="str">
        <f t="shared" si="7"/>
        <v>1/</v>
      </c>
      <c r="T23" s="8" t="str">
        <f t="shared" si="8"/>
        <v>20</v>
      </c>
      <c r="U23" s="8" t="str">
        <f t="shared" si="9"/>
        <v>20/1//19/0</v>
      </c>
    </row>
    <row r="24" spans="1:21" x14ac:dyDescent="0.25">
      <c r="A24" s="54">
        <v>19</v>
      </c>
      <c r="B24" s="55" t="s">
        <v>510</v>
      </c>
      <c r="C24" s="56" t="s">
        <v>2449</v>
      </c>
      <c r="D24" s="56" t="s">
        <v>2450</v>
      </c>
      <c r="E24" s="55" t="s">
        <v>633</v>
      </c>
      <c r="F24" s="55" t="s">
        <v>16</v>
      </c>
      <c r="G24" s="57" t="s">
        <v>988</v>
      </c>
      <c r="H24" s="55" t="s">
        <v>2535</v>
      </c>
      <c r="I24" s="55" t="s">
        <v>2727</v>
      </c>
      <c r="J24" s="58">
        <v>32000</v>
      </c>
      <c r="K24" s="59">
        <v>2017</v>
      </c>
      <c r="L24" s="10" t="str">
        <f t="shared" si="0"/>
        <v>09/01/20</v>
      </c>
      <c r="M24" s="10" t="str">
        <f t="shared" si="1"/>
        <v>18/01/20</v>
      </c>
      <c r="N24" s="49" t="str">
        <f t="shared" si="2"/>
        <v>09/0</v>
      </c>
      <c r="O24" s="8" t="str">
        <f t="shared" si="3"/>
        <v>1/</v>
      </c>
      <c r="P24" s="8" t="str">
        <f t="shared" si="4"/>
        <v>20</v>
      </c>
      <c r="Q24" s="8" t="str">
        <f t="shared" si="5"/>
        <v>20/1//09/0</v>
      </c>
      <c r="R24" s="8" t="str">
        <f t="shared" si="6"/>
        <v>18/0</v>
      </c>
      <c r="S24" s="8" t="str">
        <f t="shared" si="7"/>
        <v>1/</v>
      </c>
      <c r="T24" s="8" t="str">
        <f t="shared" si="8"/>
        <v>20</v>
      </c>
      <c r="U24" s="8" t="str">
        <f t="shared" si="9"/>
        <v>20/1//18/0</v>
      </c>
    </row>
    <row r="25" spans="1:21" x14ac:dyDescent="0.25">
      <c r="A25" s="54">
        <v>20</v>
      </c>
      <c r="B25" s="55" t="s">
        <v>1167</v>
      </c>
      <c r="C25" s="56" t="s">
        <v>2449</v>
      </c>
      <c r="D25" s="56" t="s">
        <v>2513</v>
      </c>
      <c r="E25" s="55" t="s">
        <v>1168</v>
      </c>
      <c r="F25" s="55" t="s">
        <v>109</v>
      </c>
      <c r="G25" s="57" t="s">
        <v>1169</v>
      </c>
      <c r="H25" s="55" t="s">
        <v>2536</v>
      </c>
      <c r="I25" s="55" t="s">
        <v>2728</v>
      </c>
      <c r="J25" s="58">
        <v>5053</v>
      </c>
      <c r="K25" s="59">
        <v>2017</v>
      </c>
      <c r="L25" s="10" t="str">
        <f t="shared" si="0"/>
        <v>10/01/20</v>
      </c>
      <c r="M25" s="10" t="str">
        <f t="shared" si="1"/>
        <v>14/01/20</v>
      </c>
      <c r="N25" s="49" t="str">
        <f t="shared" si="2"/>
        <v>10/0</v>
      </c>
      <c r="O25" s="8" t="str">
        <f t="shared" si="3"/>
        <v>1/</v>
      </c>
      <c r="P25" s="8" t="str">
        <f t="shared" si="4"/>
        <v>20</v>
      </c>
      <c r="Q25" s="8" t="str">
        <f t="shared" si="5"/>
        <v>20/1//10/0</v>
      </c>
      <c r="R25" s="8" t="str">
        <f t="shared" si="6"/>
        <v>14/0</v>
      </c>
      <c r="S25" s="8" t="str">
        <f t="shared" si="7"/>
        <v>1/</v>
      </c>
      <c r="T25" s="8" t="str">
        <f t="shared" si="8"/>
        <v>20</v>
      </c>
      <c r="U25" s="8" t="str">
        <f t="shared" si="9"/>
        <v>20/1//14/0</v>
      </c>
    </row>
    <row r="26" spans="1:21" x14ac:dyDescent="0.25">
      <c r="A26" s="54">
        <v>21</v>
      </c>
      <c r="B26" s="55" t="s">
        <v>1176</v>
      </c>
      <c r="C26" s="56" t="s">
        <v>2449</v>
      </c>
      <c r="D26" s="56" t="s">
        <v>2491</v>
      </c>
      <c r="E26" s="55" t="s">
        <v>1177</v>
      </c>
      <c r="F26" s="55" t="s">
        <v>16</v>
      </c>
      <c r="G26" s="57" t="s">
        <v>182</v>
      </c>
      <c r="H26" s="55" t="s">
        <v>2536</v>
      </c>
      <c r="I26" s="55" t="s">
        <v>2540</v>
      </c>
      <c r="J26" s="58">
        <v>5619</v>
      </c>
      <c r="K26" s="59">
        <v>2017</v>
      </c>
      <c r="L26" s="10" t="str">
        <f t="shared" si="0"/>
        <v>10/01/20</v>
      </c>
      <c r="M26" s="10" t="str">
        <f t="shared" si="1"/>
        <v>16/01/20</v>
      </c>
      <c r="N26" s="49" t="str">
        <f t="shared" si="2"/>
        <v>10/0</v>
      </c>
      <c r="O26" s="8" t="str">
        <f t="shared" si="3"/>
        <v>1/</v>
      </c>
      <c r="P26" s="8" t="str">
        <f t="shared" si="4"/>
        <v>20</v>
      </c>
      <c r="Q26" s="8" t="str">
        <f t="shared" si="5"/>
        <v>20/1//10/0</v>
      </c>
      <c r="R26" s="8" t="str">
        <f t="shared" si="6"/>
        <v>16/0</v>
      </c>
      <c r="S26" s="8" t="str">
        <f t="shared" si="7"/>
        <v>1/</v>
      </c>
      <c r="T26" s="8" t="str">
        <f t="shared" si="8"/>
        <v>20</v>
      </c>
      <c r="U26" s="8" t="str">
        <f t="shared" si="9"/>
        <v>20/1//16/0</v>
      </c>
    </row>
    <row r="27" spans="1:21" x14ac:dyDescent="0.25">
      <c r="A27" s="54">
        <v>22</v>
      </c>
      <c r="B27" s="55" t="s">
        <v>1085</v>
      </c>
      <c r="C27" s="56" t="s">
        <v>2459</v>
      </c>
      <c r="D27" s="56"/>
      <c r="E27" s="55" t="s">
        <v>1086</v>
      </c>
      <c r="F27" s="55" t="s">
        <v>16</v>
      </c>
      <c r="G27" s="57" t="s">
        <v>1087</v>
      </c>
      <c r="H27" s="55" t="s">
        <v>2536</v>
      </c>
      <c r="I27" s="55" t="s">
        <v>2729</v>
      </c>
      <c r="J27" s="58">
        <v>16053</v>
      </c>
      <c r="K27" s="59">
        <v>2017</v>
      </c>
      <c r="L27" s="10" t="str">
        <f t="shared" si="0"/>
        <v>10/01/20</v>
      </c>
      <c r="M27" s="10" t="str">
        <f t="shared" si="1"/>
        <v>15/01/20</v>
      </c>
      <c r="N27" s="49" t="str">
        <f t="shared" si="2"/>
        <v>10/0</v>
      </c>
      <c r="O27" s="8" t="str">
        <f t="shared" si="3"/>
        <v>1/</v>
      </c>
      <c r="P27" s="8" t="str">
        <f t="shared" si="4"/>
        <v>20</v>
      </c>
      <c r="Q27" s="8" t="str">
        <f t="shared" si="5"/>
        <v>20/1//10/0</v>
      </c>
      <c r="R27" s="8" t="str">
        <f t="shared" si="6"/>
        <v>15/0</v>
      </c>
      <c r="S27" s="8" t="str">
        <f t="shared" si="7"/>
        <v>1/</v>
      </c>
      <c r="T27" s="8" t="str">
        <f t="shared" si="8"/>
        <v>20</v>
      </c>
      <c r="U27" s="8" t="str">
        <f t="shared" si="9"/>
        <v>20/1//15/0</v>
      </c>
    </row>
    <row r="28" spans="1:21" x14ac:dyDescent="0.25">
      <c r="A28" s="54">
        <v>23</v>
      </c>
      <c r="B28" s="55" t="s">
        <v>538</v>
      </c>
      <c r="C28" s="56" t="s">
        <v>2449</v>
      </c>
      <c r="D28" s="56" t="s">
        <v>2465</v>
      </c>
      <c r="E28" s="55" t="s">
        <v>1148</v>
      </c>
      <c r="F28" s="55" t="s">
        <v>16</v>
      </c>
      <c r="G28" s="57" t="s">
        <v>1149</v>
      </c>
      <c r="H28" s="55" t="s">
        <v>2537</v>
      </c>
      <c r="I28" s="55" t="s">
        <v>2538</v>
      </c>
      <c r="J28" s="58">
        <v>3210</v>
      </c>
      <c r="K28" s="59">
        <v>2017</v>
      </c>
      <c r="L28" s="10" t="str">
        <f t="shared" si="0"/>
        <v>11/01/20</v>
      </c>
      <c r="M28" s="10" t="str">
        <f t="shared" si="1"/>
        <v>12/01/20</v>
      </c>
      <c r="N28" s="49" t="str">
        <f t="shared" si="2"/>
        <v>11/0</v>
      </c>
      <c r="O28" s="8" t="str">
        <f t="shared" si="3"/>
        <v>1/</v>
      </c>
      <c r="P28" s="8" t="str">
        <f t="shared" si="4"/>
        <v>20</v>
      </c>
      <c r="Q28" s="8" t="str">
        <f t="shared" si="5"/>
        <v>20/1//11/0</v>
      </c>
      <c r="R28" s="8" t="str">
        <f t="shared" si="6"/>
        <v>12/0</v>
      </c>
      <c r="S28" s="8" t="str">
        <f t="shared" si="7"/>
        <v>1/</v>
      </c>
      <c r="T28" s="8" t="str">
        <f t="shared" si="8"/>
        <v>20</v>
      </c>
      <c r="U28" s="8" t="str">
        <f t="shared" si="9"/>
        <v>20/1//12/0</v>
      </c>
    </row>
    <row r="29" spans="1:21" x14ac:dyDescent="0.25">
      <c r="A29" s="54">
        <v>24</v>
      </c>
      <c r="B29" s="55" t="s">
        <v>1024</v>
      </c>
      <c r="C29" s="56" t="s">
        <v>2469</v>
      </c>
      <c r="D29" s="56"/>
      <c r="E29" s="55" t="s">
        <v>1025</v>
      </c>
      <c r="F29" s="55" t="s">
        <v>16</v>
      </c>
      <c r="G29" s="57" t="s">
        <v>1026</v>
      </c>
      <c r="H29" s="55" t="s">
        <v>2538</v>
      </c>
      <c r="I29" s="55" t="s">
        <v>2730</v>
      </c>
      <c r="J29" s="58">
        <v>5096</v>
      </c>
      <c r="K29" s="59">
        <v>2017</v>
      </c>
      <c r="L29" s="10" t="str">
        <f t="shared" si="0"/>
        <v>12/01/20</v>
      </c>
      <c r="M29" s="10" t="str">
        <f t="shared" si="1"/>
        <v>20/01/20</v>
      </c>
      <c r="N29" s="49" t="str">
        <f t="shared" si="2"/>
        <v>12/0</v>
      </c>
      <c r="O29" s="8" t="str">
        <f t="shared" si="3"/>
        <v>1/</v>
      </c>
      <c r="P29" s="8" t="str">
        <f t="shared" si="4"/>
        <v>20</v>
      </c>
      <c r="Q29" s="8" t="str">
        <f t="shared" si="5"/>
        <v>20/1//12/0</v>
      </c>
      <c r="R29" s="8" t="str">
        <f t="shared" si="6"/>
        <v>20/0</v>
      </c>
      <c r="S29" s="8" t="str">
        <f t="shared" si="7"/>
        <v>1/</v>
      </c>
      <c r="T29" s="8" t="str">
        <f t="shared" si="8"/>
        <v>20</v>
      </c>
      <c r="U29" s="8" t="str">
        <f t="shared" si="9"/>
        <v>20/1//20/0</v>
      </c>
    </row>
    <row r="30" spans="1:21" x14ac:dyDescent="0.25">
      <c r="A30" s="54">
        <v>25</v>
      </c>
      <c r="B30" s="55" t="s">
        <v>1072</v>
      </c>
      <c r="C30" s="56" t="s">
        <v>2465</v>
      </c>
      <c r="D30" s="56"/>
      <c r="E30" s="55" t="s">
        <v>1073</v>
      </c>
      <c r="F30" s="55" t="s">
        <v>16</v>
      </c>
      <c r="G30" s="57" t="s">
        <v>88</v>
      </c>
      <c r="H30" s="55" t="s">
        <v>2538</v>
      </c>
      <c r="I30" s="55" t="s">
        <v>2544</v>
      </c>
      <c r="J30" s="58">
        <v>10400</v>
      </c>
      <c r="K30" s="59">
        <v>2017</v>
      </c>
      <c r="L30" s="10" t="str">
        <f t="shared" si="0"/>
        <v>12/01/20</v>
      </c>
      <c r="M30" s="10" t="str">
        <f t="shared" si="1"/>
        <v>24/01/20</v>
      </c>
      <c r="N30" s="49" t="str">
        <f t="shared" si="2"/>
        <v>12/0</v>
      </c>
      <c r="O30" s="8" t="str">
        <f t="shared" si="3"/>
        <v>1/</v>
      </c>
      <c r="P30" s="8" t="str">
        <f t="shared" si="4"/>
        <v>20</v>
      </c>
      <c r="Q30" s="8" t="str">
        <f t="shared" si="5"/>
        <v>20/1//12/0</v>
      </c>
      <c r="R30" s="8" t="str">
        <f t="shared" si="6"/>
        <v>24/0</v>
      </c>
      <c r="S30" s="8" t="str">
        <f t="shared" si="7"/>
        <v>1/</v>
      </c>
      <c r="T30" s="8" t="str">
        <f t="shared" si="8"/>
        <v>20</v>
      </c>
      <c r="U30" s="8" t="str">
        <f t="shared" si="9"/>
        <v>20/1//24/0</v>
      </c>
    </row>
    <row r="31" spans="1:21" x14ac:dyDescent="0.25">
      <c r="A31" s="54">
        <v>26</v>
      </c>
      <c r="B31" s="55" t="s">
        <v>483</v>
      </c>
      <c r="C31" s="56" t="s">
        <v>2449</v>
      </c>
      <c r="D31" s="56" t="s">
        <v>2514</v>
      </c>
      <c r="E31" s="55" t="s">
        <v>1263</v>
      </c>
      <c r="F31" s="55" t="s">
        <v>16</v>
      </c>
      <c r="G31" s="57" t="s">
        <v>1222</v>
      </c>
      <c r="H31" s="55" t="s">
        <v>2539</v>
      </c>
      <c r="I31" s="55" t="s">
        <v>2543</v>
      </c>
      <c r="J31" s="58">
        <v>32001</v>
      </c>
      <c r="K31" s="59">
        <v>2017</v>
      </c>
      <c r="L31" s="10" t="str">
        <f t="shared" si="0"/>
        <v>13/01/20</v>
      </c>
      <c r="M31" s="10" t="str">
        <f t="shared" si="1"/>
        <v>23/01/20</v>
      </c>
      <c r="N31" s="49" t="str">
        <f t="shared" si="2"/>
        <v>13/0</v>
      </c>
      <c r="O31" s="8" t="str">
        <f t="shared" si="3"/>
        <v>1/</v>
      </c>
      <c r="P31" s="8" t="str">
        <f t="shared" si="4"/>
        <v>20</v>
      </c>
      <c r="Q31" s="8" t="str">
        <f t="shared" si="5"/>
        <v>20/1//13/0</v>
      </c>
      <c r="R31" s="8" t="str">
        <f t="shared" si="6"/>
        <v>23/0</v>
      </c>
      <c r="S31" s="8" t="str">
        <f t="shared" si="7"/>
        <v>1/</v>
      </c>
      <c r="T31" s="8" t="str">
        <f t="shared" si="8"/>
        <v>20</v>
      </c>
      <c r="U31" s="8" t="str">
        <f t="shared" si="9"/>
        <v>20/1//23/0</v>
      </c>
    </row>
    <row r="32" spans="1:21" x14ac:dyDescent="0.25">
      <c r="A32" s="54">
        <v>27</v>
      </c>
      <c r="B32" s="55" t="s">
        <v>491</v>
      </c>
      <c r="C32" s="56" t="s">
        <v>2449</v>
      </c>
      <c r="D32" s="56" t="s">
        <v>2502</v>
      </c>
      <c r="E32" s="55" t="s">
        <v>1255</v>
      </c>
      <c r="F32" s="55" t="s">
        <v>16</v>
      </c>
      <c r="G32" s="57" t="s">
        <v>754</v>
      </c>
      <c r="H32" s="55" t="s">
        <v>2539</v>
      </c>
      <c r="I32" s="55" t="s">
        <v>2731</v>
      </c>
      <c r="J32" s="58">
        <v>25685</v>
      </c>
      <c r="K32" s="59">
        <v>2017</v>
      </c>
      <c r="L32" s="10" t="str">
        <f t="shared" si="0"/>
        <v>13/01/20</v>
      </c>
      <c r="M32" s="10" t="str">
        <f t="shared" si="1"/>
        <v>21/01/20</v>
      </c>
      <c r="N32" s="49" t="str">
        <f t="shared" si="2"/>
        <v>13/0</v>
      </c>
      <c r="O32" s="8" t="str">
        <f t="shared" si="3"/>
        <v>1/</v>
      </c>
      <c r="P32" s="8" t="str">
        <f t="shared" si="4"/>
        <v>20</v>
      </c>
      <c r="Q32" s="8" t="str">
        <f t="shared" si="5"/>
        <v>20/1//13/0</v>
      </c>
      <c r="R32" s="8" t="str">
        <f t="shared" si="6"/>
        <v>21/0</v>
      </c>
      <c r="S32" s="8" t="str">
        <f t="shared" si="7"/>
        <v>1/</v>
      </c>
      <c r="T32" s="8" t="str">
        <f t="shared" si="8"/>
        <v>20</v>
      </c>
      <c r="U32" s="8" t="str">
        <f t="shared" si="9"/>
        <v>20/1//21/0</v>
      </c>
    </row>
    <row r="33" spans="1:21" x14ac:dyDescent="0.25">
      <c r="A33" s="54">
        <v>28</v>
      </c>
      <c r="B33" s="55" t="s">
        <v>1210</v>
      </c>
      <c r="C33" s="56" t="s">
        <v>2449</v>
      </c>
      <c r="D33" s="56" t="s">
        <v>2455</v>
      </c>
      <c r="E33" s="55" t="s">
        <v>1211</v>
      </c>
      <c r="F33" s="55" t="s">
        <v>16</v>
      </c>
      <c r="G33" s="57" t="s">
        <v>88</v>
      </c>
      <c r="H33" s="55" t="s">
        <v>2540</v>
      </c>
      <c r="I33" s="55" t="s">
        <v>2732</v>
      </c>
      <c r="J33" s="58">
        <v>8801</v>
      </c>
      <c r="K33" s="59">
        <v>2017</v>
      </c>
      <c r="L33" s="10" t="str">
        <f t="shared" si="0"/>
        <v>16/01/20</v>
      </c>
      <c r="M33" s="10" t="str">
        <f t="shared" si="1"/>
        <v>26/01/20</v>
      </c>
      <c r="N33" s="49" t="str">
        <f t="shared" si="2"/>
        <v>16/0</v>
      </c>
      <c r="O33" s="8" t="str">
        <f t="shared" si="3"/>
        <v>1/</v>
      </c>
      <c r="P33" s="8" t="str">
        <f t="shared" si="4"/>
        <v>20</v>
      </c>
      <c r="Q33" s="8" t="str">
        <f t="shared" si="5"/>
        <v>20/1//16/0</v>
      </c>
      <c r="R33" s="8" t="str">
        <f t="shared" si="6"/>
        <v>26/0</v>
      </c>
      <c r="S33" s="8" t="str">
        <f t="shared" si="7"/>
        <v>1/</v>
      </c>
      <c r="T33" s="8" t="str">
        <f t="shared" si="8"/>
        <v>20</v>
      </c>
      <c r="U33" s="8" t="str">
        <f t="shared" si="9"/>
        <v>20/1//26/0</v>
      </c>
    </row>
    <row r="34" spans="1:21" x14ac:dyDescent="0.25">
      <c r="A34" s="54">
        <v>29</v>
      </c>
      <c r="B34" s="55" t="s">
        <v>1146</v>
      </c>
      <c r="C34" s="56" t="s">
        <v>2449</v>
      </c>
      <c r="D34" s="56" t="s">
        <v>2500</v>
      </c>
      <c r="E34" s="55" t="s">
        <v>1147</v>
      </c>
      <c r="F34" s="55" t="s">
        <v>16</v>
      </c>
      <c r="G34" s="57" t="s">
        <v>1039</v>
      </c>
      <c r="H34" s="55" t="s">
        <v>2540</v>
      </c>
      <c r="I34" s="55" t="s">
        <v>2733</v>
      </c>
      <c r="J34" s="58">
        <v>3210</v>
      </c>
      <c r="K34" s="59">
        <v>2017</v>
      </c>
      <c r="L34" s="10" t="str">
        <f t="shared" si="0"/>
        <v>16/01/20</v>
      </c>
      <c r="M34" s="10" t="str">
        <f t="shared" si="1"/>
        <v>17/01/20</v>
      </c>
      <c r="N34" s="49" t="str">
        <f t="shared" si="2"/>
        <v>16/0</v>
      </c>
      <c r="O34" s="8" t="str">
        <f t="shared" si="3"/>
        <v>1/</v>
      </c>
      <c r="P34" s="8" t="str">
        <f t="shared" si="4"/>
        <v>20</v>
      </c>
      <c r="Q34" s="8" t="str">
        <f t="shared" si="5"/>
        <v>20/1//16/0</v>
      </c>
      <c r="R34" s="8" t="str">
        <f t="shared" si="6"/>
        <v>17/0</v>
      </c>
      <c r="S34" s="8" t="str">
        <f t="shared" si="7"/>
        <v>1/</v>
      </c>
      <c r="T34" s="8" t="str">
        <f t="shared" si="8"/>
        <v>20</v>
      </c>
      <c r="U34" s="8" t="str">
        <f t="shared" si="9"/>
        <v>20/1//17/0</v>
      </c>
    </row>
    <row r="35" spans="1:21" x14ac:dyDescent="0.25">
      <c r="A35" s="54">
        <v>30</v>
      </c>
      <c r="B35" s="55" t="s">
        <v>1058</v>
      </c>
      <c r="C35" s="56" t="s">
        <v>2454</v>
      </c>
      <c r="D35" s="56"/>
      <c r="E35" s="55" t="s">
        <v>1059</v>
      </c>
      <c r="F35" s="55" t="s">
        <v>16</v>
      </c>
      <c r="G35" s="57" t="s">
        <v>1060</v>
      </c>
      <c r="H35" s="55" t="s">
        <v>2540</v>
      </c>
      <c r="I35" s="55" t="s">
        <v>2545</v>
      </c>
      <c r="J35" s="58">
        <v>8027</v>
      </c>
      <c r="K35" s="59">
        <v>2017</v>
      </c>
      <c r="L35" s="10" t="str">
        <f t="shared" si="0"/>
        <v>16/01/20</v>
      </c>
      <c r="M35" s="10" t="str">
        <f t="shared" si="1"/>
        <v>25/01/20</v>
      </c>
      <c r="N35" s="49" t="str">
        <f t="shared" si="2"/>
        <v>16/0</v>
      </c>
      <c r="O35" s="8" t="str">
        <f t="shared" si="3"/>
        <v>1/</v>
      </c>
      <c r="P35" s="8" t="str">
        <f t="shared" si="4"/>
        <v>20</v>
      </c>
      <c r="Q35" s="8" t="str">
        <f t="shared" si="5"/>
        <v>20/1//16/0</v>
      </c>
      <c r="R35" s="8" t="str">
        <f t="shared" si="6"/>
        <v>25/0</v>
      </c>
      <c r="S35" s="8" t="str">
        <f t="shared" si="7"/>
        <v>1/</v>
      </c>
      <c r="T35" s="8" t="str">
        <f t="shared" si="8"/>
        <v>20</v>
      </c>
      <c r="U35" s="8" t="str">
        <f t="shared" si="9"/>
        <v>20/1//25/0</v>
      </c>
    </row>
    <row r="36" spans="1:21" x14ac:dyDescent="0.25">
      <c r="A36" s="54">
        <v>31</v>
      </c>
      <c r="B36" s="55" t="s">
        <v>1233</v>
      </c>
      <c r="C36" s="56" t="s">
        <v>2449</v>
      </c>
      <c r="D36" s="56" t="s">
        <v>2511</v>
      </c>
      <c r="E36" s="55" t="s">
        <v>1234</v>
      </c>
      <c r="F36" s="55" t="s">
        <v>680</v>
      </c>
      <c r="G36" s="57" t="s">
        <v>88</v>
      </c>
      <c r="H36" s="55" t="s">
        <v>2540</v>
      </c>
      <c r="I36" s="55" t="s">
        <v>2541</v>
      </c>
      <c r="J36" s="58">
        <v>12843</v>
      </c>
      <c r="K36" s="59">
        <v>2017</v>
      </c>
      <c r="L36" s="10" t="str">
        <f t="shared" si="0"/>
        <v>16/01/20</v>
      </c>
      <c r="M36" s="10" t="str">
        <f t="shared" si="1"/>
        <v>19/01/20</v>
      </c>
      <c r="N36" s="49" t="str">
        <f t="shared" si="2"/>
        <v>16/0</v>
      </c>
      <c r="O36" s="8" t="str">
        <f t="shared" si="3"/>
        <v>1/</v>
      </c>
      <c r="P36" s="8" t="str">
        <f t="shared" si="4"/>
        <v>20</v>
      </c>
      <c r="Q36" s="8" t="str">
        <f t="shared" si="5"/>
        <v>20/1//16/0</v>
      </c>
      <c r="R36" s="8" t="str">
        <f t="shared" si="6"/>
        <v>19/0</v>
      </c>
      <c r="S36" s="8" t="str">
        <f t="shared" si="7"/>
        <v>1/</v>
      </c>
      <c r="T36" s="8" t="str">
        <f t="shared" si="8"/>
        <v>20</v>
      </c>
      <c r="U36" s="8" t="str">
        <f t="shared" si="9"/>
        <v>20/1//19/0</v>
      </c>
    </row>
    <row r="37" spans="1:21" x14ac:dyDescent="0.25">
      <c r="A37" s="54">
        <v>32</v>
      </c>
      <c r="B37" s="55" t="s">
        <v>1006</v>
      </c>
      <c r="C37" s="56" t="s">
        <v>2478</v>
      </c>
      <c r="D37" s="56"/>
      <c r="E37" s="55" t="s">
        <v>1007</v>
      </c>
      <c r="F37" s="55" t="s">
        <v>16</v>
      </c>
      <c r="G37" s="57" t="s">
        <v>1008</v>
      </c>
      <c r="H37" s="55" t="s">
        <v>2540</v>
      </c>
      <c r="I37" s="55" t="s">
        <v>2541</v>
      </c>
      <c r="J37" s="58">
        <v>3247</v>
      </c>
      <c r="K37" s="59">
        <v>2017</v>
      </c>
      <c r="L37" s="10" t="str">
        <f t="shared" si="0"/>
        <v>16/01/20</v>
      </c>
      <c r="M37" s="10" t="str">
        <f t="shared" si="1"/>
        <v>19/01/20</v>
      </c>
      <c r="N37" s="49" t="str">
        <f t="shared" si="2"/>
        <v>16/0</v>
      </c>
      <c r="O37" s="8" t="str">
        <f t="shared" si="3"/>
        <v>1/</v>
      </c>
      <c r="P37" s="8" t="str">
        <f t="shared" si="4"/>
        <v>20</v>
      </c>
      <c r="Q37" s="8" t="str">
        <f t="shared" si="5"/>
        <v>20/1//16/0</v>
      </c>
      <c r="R37" s="8" t="str">
        <f t="shared" si="6"/>
        <v>19/0</v>
      </c>
      <c r="S37" s="8" t="str">
        <f t="shared" si="7"/>
        <v>1/</v>
      </c>
      <c r="T37" s="8" t="str">
        <f t="shared" si="8"/>
        <v>20</v>
      </c>
      <c r="U37" s="8" t="str">
        <f t="shared" si="9"/>
        <v>20/1//19/0</v>
      </c>
    </row>
    <row r="38" spans="1:21" x14ac:dyDescent="0.25">
      <c r="A38" s="54">
        <v>33</v>
      </c>
      <c r="B38" s="55" t="s">
        <v>1061</v>
      </c>
      <c r="C38" s="56" t="s">
        <v>2457</v>
      </c>
      <c r="D38" s="56"/>
      <c r="E38" s="55" t="s">
        <v>1062</v>
      </c>
      <c r="F38" s="55" t="s">
        <v>16</v>
      </c>
      <c r="G38" s="57" t="s">
        <v>1063</v>
      </c>
      <c r="H38" s="55" t="s">
        <v>2541</v>
      </c>
      <c r="I38" s="55" t="s">
        <v>2734</v>
      </c>
      <c r="J38" s="58">
        <v>8800</v>
      </c>
      <c r="K38" s="59">
        <v>2017</v>
      </c>
      <c r="L38" s="10" t="str">
        <f t="shared" si="0"/>
        <v>19/01/20</v>
      </c>
      <c r="M38" s="10" t="str">
        <f t="shared" si="1"/>
        <v>30/01/20</v>
      </c>
      <c r="N38" s="49" t="str">
        <f t="shared" si="2"/>
        <v>19/0</v>
      </c>
      <c r="O38" s="8" t="str">
        <f t="shared" si="3"/>
        <v>1/</v>
      </c>
      <c r="P38" s="8" t="str">
        <f t="shared" si="4"/>
        <v>20</v>
      </c>
      <c r="Q38" s="8" t="str">
        <f t="shared" si="5"/>
        <v>20/1//19/0</v>
      </c>
      <c r="R38" s="8" t="str">
        <f t="shared" si="6"/>
        <v>30/0</v>
      </c>
      <c r="S38" s="8" t="str">
        <f t="shared" si="7"/>
        <v>1/</v>
      </c>
      <c r="T38" s="8" t="str">
        <f t="shared" si="8"/>
        <v>20</v>
      </c>
      <c r="U38" s="8" t="str">
        <f t="shared" si="9"/>
        <v>20/1//30/0</v>
      </c>
    </row>
    <row r="39" spans="1:21" x14ac:dyDescent="0.25">
      <c r="A39" s="54">
        <v>34</v>
      </c>
      <c r="B39" s="55" t="s">
        <v>1068</v>
      </c>
      <c r="C39" s="56" t="s">
        <v>2480</v>
      </c>
      <c r="D39" s="56"/>
      <c r="E39" s="55" t="s">
        <v>1069</v>
      </c>
      <c r="F39" s="55" t="s">
        <v>51</v>
      </c>
      <c r="G39" s="57" t="s">
        <v>27</v>
      </c>
      <c r="H39" s="55" t="s">
        <v>2542</v>
      </c>
      <c r="I39" s="55" t="s">
        <v>2544</v>
      </c>
      <c r="J39" s="58">
        <v>9600</v>
      </c>
      <c r="K39" s="59">
        <v>2017</v>
      </c>
      <c r="L39" s="10" t="str">
        <f t="shared" si="0"/>
        <v>22/01/20</v>
      </c>
      <c r="M39" s="10" t="str">
        <f t="shared" si="1"/>
        <v>24/01/20</v>
      </c>
      <c r="N39" s="49" t="str">
        <f t="shared" si="2"/>
        <v>22/0</v>
      </c>
      <c r="O39" s="8" t="str">
        <f t="shared" si="3"/>
        <v>1/</v>
      </c>
      <c r="P39" s="8" t="str">
        <f t="shared" si="4"/>
        <v>20</v>
      </c>
      <c r="Q39" s="8" t="str">
        <f t="shared" si="5"/>
        <v>20/1//22/0</v>
      </c>
      <c r="R39" s="8" t="str">
        <f t="shared" si="6"/>
        <v>24/0</v>
      </c>
      <c r="S39" s="8" t="str">
        <f t="shared" si="7"/>
        <v>1/</v>
      </c>
      <c r="T39" s="8" t="str">
        <f t="shared" si="8"/>
        <v>20</v>
      </c>
      <c r="U39" s="8" t="str">
        <f t="shared" si="9"/>
        <v>20/1//24/0</v>
      </c>
    </row>
    <row r="40" spans="1:21" x14ac:dyDescent="0.25">
      <c r="A40" s="54">
        <v>35</v>
      </c>
      <c r="B40" s="55" t="s">
        <v>1017</v>
      </c>
      <c r="C40" s="56" t="s">
        <v>2490</v>
      </c>
      <c r="D40" s="56"/>
      <c r="E40" s="55" t="s">
        <v>1018</v>
      </c>
      <c r="F40" s="55" t="s">
        <v>16</v>
      </c>
      <c r="G40" s="57" t="s">
        <v>374</v>
      </c>
      <c r="H40" s="55" t="s">
        <v>2543</v>
      </c>
      <c r="I40" s="55" t="s">
        <v>2548</v>
      </c>
      <c r="J40" s="58">
        <v>4000</v>
      </c>
      <c r="K40" s="59">
        <v>2017</v>
      </c>
      <c r="L40" s="10" t="str">
        <f t="shared" si="0"/>
        <v>23/01/20</v>
      </c>
      <c r="M40" s="10" t="str">
        <f t="shared" si="1"/>
        <v>02/02/20</v>
      </c>
      <c r="N40" s="49" t="str">
        <f t="shared" si="2"/>
        <v>23/0</v>
      </c>
      <c r="O40" s="8" t="str">
        <f t="shared" si="3"/>
        <v>1/</v>
      </c>
      <c r="P40" s="8" t="str">
        <f t="shared" si="4"/>
        <v>20</v>
      </c>
      <c r="Q40" s="8" t="str">
        <f t="shared" si="5"/>
        <v>20/1//23/0</v>
      </c>
      <c r="R40" s="8" t="str">
        <f t="shared" si="6"/>
        <v>02/0</v>
      </c>
      <c r="S40" s="8" t="str">
        <f t="shared" si="7"/>
        <v>2/</v>
      </c>
      <c r="T40" s="8" t="str">
        <f t="shared" si="8"/>
        <v>20</v>
      </c>
      <c r="U40" s="8" t="str">
        <f t="shared" si="9"/>
        <v>20/2//02/0</v>
      </c>
    </row>
    <row r="41" spans="1:21" x14ac:dyDescent="0.25">
      <c r="A41" s="54">
        <v>36</v>
      </c>
      <c r="B41" s="55" t="s">
        <v>1136</v>
      </c>
      <c r="C41" s="56" t="s">
        <v>2449</v>
      </c>
      <c r="D41" s="56" t="s">
        <v>2502</v>
      </c>
      <c r="E41" s="55" t="s">
        <v>1138</v>
      </c>
      <c r="F41" s="55" t="s">
        <v>16</v>
      </c>
      <c r="G41" s="57" t="s">
        <v>292</v>
      </c>
      <c r="H41" s="55" t="s">
        <v>2543</v>
      </c>
      <c r="I41" s="55" t="s">
        <v>2545</v>
      </c>
      <c r="J41" s="58">
        <v>2408</v>
      </c>
      <c r="K41" s="59">
        <v>2017</v>
      </c>
      <c r="L41" s="10" t="str">
        <f t="shared" si="0"/>
        <v>23/01/20</v>
      </c>
      <c r="M41" s="10" t="str">
        <f t="shared" si="1"/>
        <v>25/01/20</v>
      </c>
      <c r="N41" s="49" t="str">
        <f t="shared" si="2"/>
        <v>23/0</v>
      </c>
      <c r="O41" s="8" t="str">
        <f t="shared" si="3"/>
        <v>1/</v>
      </c>
      <c r="P41" s="8" t="str">
        <f t="shared" si="4"/>
        <v>20</v>
      </c>
      <c r="Q41" s="8" t="str">
        <f t="shared" si="5"/>
        <v>20/1//23/0</v>
      </c>
      <c r="R41" s="8" t="str">
        <f t="shared" si="6"/>
        <v>25/0</v>
      </c>
      <c r="S41" s="8" t="str">
        <f t="shared" si="7"/>
        <v>1/</v>
      </c>
      <c r="T41" s="8" t="str">
        <f t="shared" si="8"/>
        <v>20</v>
      </c>
      <c r="U41" s="8" t="str">
        <f t="shared" si="9"/>
        <v>20/1//25/0</v>
      </c>
    </row>
    <row r="42" spans="1:21" x14ac:dyDescent="0.25">
      <c r="A42" s="54">
        <v>37</v>
      </c>
      <c r="B42" s="55" t="s">
        <v>1133</v>
      </c>
      <c r="C42" s="56" t="s">
        <v>2449</v>
      </c>
      <c r="D42" s="56" t="s">
        <v>2465</v>
      </c>
      <c r="E42" s="55" t="s">
        <v>1134</v>
      </c>
      <c r="F42" s="55" t="s">
        <v>16</v>
      </c>
      <c r="G42" s="57" t="s">
        <v>374</v>
      </c>
      <c r="H42" s="55" t="s">
        <v>2544</v>
      </c>
      <c r="I42" s="55" t="s">
        <v>2732</v>
      </c>
      <c r="J42" s="58">
        <v>2400</v>
      </c>
      <c r="K42" s="59">
        <v>2017</v>
      </c>
      <c r="L42" s="10" t="str">
        <f t="shared" si="0"/>
        <v>24/01/20</v>
      </c>
      <c r="M42" s="10" t="str">
        <f t="shared" si="1"/>
        <v>26/01/20</v>
      </c>
      <c r="N42" s="49" t="str">
        <f t="shared" si="2"/>
        <v>24/0</v>
      </c>
      <c r="O42" s="8" t="str">
        <f t="shared" si="3"/>
        <v>1/</v>
      </c>
      <c r="P42" s="8" t="str">
        <f t="shared" si="4"/>
        <v>20</v>
      </c>
      <c r="Q42" s="8" t="str">
        <f t="shared" si="5"/>
        <v>20/1//24/0</v>
      </c>
      <c r="R42" s="8" t="str">
        <f t="shared" si="6"/>
        <v>26/0</v>
      </c>
      <c r="S42" s="8" t="str">
        <f t="shared" si="7"/>
        <v>1/</v>
      </c>
      <c r="T42" s="8" t="str">
        <f t="shared" si="8"/>
        <v>20</v>
      </c>
      <c r="U42" s="8" t="str">
        <f t="shared" si="9"/>
        <v>20/1//26/0</v>
      </c>
    </row>
    <row r="43" spans="1:21" x14ac:dyDescent="0.25">
      <c r="A43" s="54">
        <v>38</v>
      </c>
      <c r="B43" s="55" t="s">
        <v>489</v>
      </c>
      <c r="C43" s="56" t="s">
        <v>2449</v>
      </c>
      <c r="D43" s="56" t="s">
        <v>2480</v>
      </c>
      <c r="E43" s="55" t="s">
        <v>1143</v>
      </c>
      <c r="F43" s="55" t="s">
        <v>16</v>
      </c>
      <c r="G43" s="57" t="s">
        <v>88</v>
      </c>
      <c r="H43" s="55" t="s">
        <v>2545</v>
      </c>
      <c r="I43" s="55" t="s">
        <v>2732</v>
      </c>
      <c r="J43" s="58">
        <v>3200</v>
      </c>
      <c r="K43" s="59">
        <v>2017</v>
      </c>
      <c r="L43" s="10" t="str">
        <f t="shared" si="0"/>
        <v>25/01/20</v>
      </c>
      <c r="M43" s="10" t="str">
        <f t="shared" si="1"/>
        <v>26/01/20</v>
      </c>
      <c r="N43" s="49" t="str">
        <f t="shared" si="2"/>
        <v>25/0</v>
      </c>
      <c r="O43" s="8" t="str">
        <f t="shared" si="3"/>
        <v>1/</v>
      </c>
      <c r="P43" s="8" t="str">
        <f t="shared" si="4"/>
        <v>20</v>
      </c>
      <c r="Q43" s="8" t="str">
        <f t="shared" si="5"/>
        <v>20/1//25/0</v>
      </c>
      <c r="R43" s="8" t="str">
        <f t="shared" si="6"/>
        <v>26/0</v>
      </c>
      <c r="S43" s="8" t="str">
        <f t="shared" si="7"/>
        <v>1/</v>
      </c>
      <c r="T43" s="8" t="str">
        <f t="shared" si="8"/>
        <v>20</v>
      </c>
      <c r="U43" s="8" t="str">
        <f t="shared" si="9"/>
        <v>20/1//26/0</v>
      </c>
    </row>
    <row r="44" spans="1:21" x14ac:dyDescent="0.25">
      <c r="A44" s="54">
        <v>39</v>
      </c>
      <c r="B44" s="55" t="s">
        <v>1070</v>
      </c>
      <c r="C44" s="56" t="s">
        <v>2497</v>
      </c>
      <c r="D44" s="56"/>
      <c r="E44" s="55" t="s">
        <v>1071</v>
      </c>
      <c r="F44" s="55" t="s">
        <v>16</v>
      </c>
      <c r="G44" s="57" t="s">
        <v>989</v>
      </c>
      <c r="H44" s="55" t="s">
        <v>2545</v>
      </c>
      <c r="I44" s="55" t="s">
        <v>2735</v>
      </c>
      <c r="J44" s="58">
        <v>9600</v>
      </c>
      <c r="K44" s="59">
        <v>2017</v>
      </c>
      <c r="L44" s="10" t="str">
        <f t="shared" si="0"/>
        <v>25/01/20</v>
      </c>
      <c r="M44" s="10" t="str">
        <f t="shared" si="1"/>
        <v>28/01/20</v>
      </c>
      <c r="N44" s="49" t="str">
        <f t="shared" si="2"/>
        <v>25/0</v>
      </c>
      <c r="O44" s="8" t="str">
        <f t="shared" si="3"/>
        <v>1/</v>
      </c>
      <c r="P44" s="8" t="str">
        <f t="shared" si="4"/>
        <v>20</v>
      </c>
      <c r="Q44" s="8" t="str">
        <f t="shared" si="5"/>
        <v>20/1//25/0</v>
      </c>
      <c r="R44" s="8" t="str">
        <f t="shared" si="6"/>
        <v>28/0</v>
      </c>
      <c r="S44" s="8" t="str">
        <f t="shared" si="7"/>
        <v>1/</v>
      </c>
      <c r="T44" s="8" t="str">
        <f t="shared" si="8"/>
        <v>20</v>
      </c>
      <c r="U44" s="8" t="str">
        <f t="shared" si="9"/>
        <v>20/1//28/0</v>
      </c>
    </row>
    <row r="45" spans="1:21" x14ac:dyDescent="0.25">
      <c r="A45" s="54">
        <v>40</v>
      </c>
      <c r="B45" s="55" t="s">
        <v>530</v>
      </c>
      <c r="C45" s="56" t="s">
        <v>2451</v>
      </c>
      <c r="D45" s="56"/>
      <c r="E45" s="55" t="s">
        <v>992</v>
      </c>
      <c r="F45" s="55" t="s">
        <v>16</v>
      </c>
      <c r="G45" s="57" t="s">
        <v>244</v>
      </c>
      <c r="H45" s="55" t="s">
        <v>2545</v>
      </c>
      <c r="I45" s="55" t="s">
        <v>2735</v>
      </c>
      <c r="J45" s="58">
        <v>2400</v>
      </c>
      <c r="K45" s="59">
        <v>2017</v>
      </c>
      <c r="L45" s="10" t="str">
        <f t="shared" si="0"/>
        <v>25/01/20</v>
      </c>
      <c r="M45" s="10" t="str">
        <f t="shared" si="1"/>
        <v>28/01/20</v>
      </c>
      <c r="N45" s="49" t="str">
        <f t="shared" si="2"/>
        <v>25/0</v>
      </c>
      <c r="O45" s="8" t="str">
        <f t="shared" si="3"/>
        <v>1/</v>
      </c>
      <c r="P45" s="8" t="str">
        <f t="shared" si="4"/>
        <v>20</v>
      </c>
      <c r="Q45" s="8" t="str">
        <f t="shared" si="5"/>
        <v>20/1//25/0</v>
      </c>
      <c r="R45" s="8" t="str">
        <f t="shared" si="6"/>
        <v>28/0</v>
      </c>
      <c r="S45" s="8" t="str">
        <f t="shared" si="7"/>
        <v>1/</v>
      </c>
      <c r="T45" s="8" t="str">
        <f t="shared" si="8"/>
        <v>20</v>
      </c>
      <c r="U45" s="8" t="str">
        <f t="shared" si="9"/>
        <v>20/1//28/0</v>
      </c>
    </row>
    <row r="46" spans="1:21" x14ac:dyDescent="0.25">
      <c r="A46" s="54">
        <v>41</v>
      </c>
      <c r="B46" s="55" t="s">
        <v>1114</v>
      </c>
      <c r="C46" s="56" t="s">
        <v>2516</v>
      </c>
      <c r="D46" s="56"/>
      <c r="E46" s="55" t="s">
        <v>1115</v>
      </c>
      <c r="F46" s="55" t="s">
        <v>16</v>
      </c>
      <c r="G46" s="57" t="s">
        <v>1089</v>
      </c>
      <c r="H46" s="55" t="s">
        <v>2546</v>
      </c>
      <c r="I46" s="55" t="s">
        <v>2554</v>
      </c>
      <c r="J46" s="58">
        <v>44950</v>
      </c>
      <c r="K46" s="59">
        <v>2017</v>
      </c>
      <c r="L46" s="10" t="str">
        <f t="shared" si="0"/>
        <v>31/01/20</v>
      </c>
      <c r="M46" s="10" t="str">
        <f t="shared" si="1"/>
        <v>13/02/20</v>
      </c>
      <c r="N46" s="49" t="str">
        <f t="shared" si="2"/>
        <v>31/0</v>
      </c>
      <c r="O46" s="8" t="str">
        <f t="shared" si="3"/>
        <v>1/</v>
      </c>
      <c r="P46" s="8" t="str">
        <f t="shared" si="4"/>
        <v>20</v>
      </c>
      <c r="Q46" s="8" t="str">
        <f t="shared" si="5"/>
        <v>20/1//31/0</v>
      </c>
      <c r="R46" s="8" t="str">
        <f t="shared" si="6"/>
        <v>13/0</v>
      </c>
      <c r="S46" s="8" t="str">
        <f t="shared" si="7"/>
        <v>2/</v>
      </c>
      <c r="T46" s="8" t="str">
        <f t="shared" si="8"/>
        <v>20</v>
      </c>
      <c r="U46" s="8" t="str">
        <f t="shared" si="9"/>
        <v>20/2//13/0</v>
      </c>
    </row>
    <row r="47" spans="1:21" x14ac:dyDescent="0.25">
      <c r="A47" s="54">
        <v>42</v>
      </c>
      <c r="B47" s="55" t="s">
        <v>1237</v>
      </c>
      <c r="C47" s="56" t="s">
        <v>2449</v>
      </c>
      <c r="D47" s="56" t="s">
        <v>2468</v>
      </c>
      <c r="E47" s="55" t="s">
        <v>1238</v>
      </c>
      <c r="F47" s="55" t="s">
        <v>678</v>
      </c>
      <c r="G47" s="57" t="s">
        <v>1239</v>
      </c>
      <c r="H47" s="55" t="s">
        <v>2547</v>
      </c>
      <c r="I47" s="55" t="s">
        <v>2550</v>
      </c>
      <c r="J47" s="58">
        <v>12843</v>
      </c>
      <c r="K47" s="59">
        <v>2017</v>
      </c>
      <c r="L47" s="10" t="str">
        <f t="shared" si="0"/>
        <v>01/02/20</v>
      </c>
      <c r="M47" s="10" t="str">
        <f t="shared" si="1"/>
        <v>05/02/20</v>
      </c>
      <c r="N47" s="49" t="str">
        <f t="shared" si="2"/>
        <v>01/0</v>
      </c>
      <c r="O47" s="8" t="str">
        <f t="shared" si="3"/>
        <v>2/</v>
      </c>
      <c r="P47" s="8" t="str">
        <f t="shared" si="4"/>
        <v>20</v>
      </c>
      <c r="Q47" s="8" t="str">
        <f t="shared" si="5"/>
        <v>20/2//01/0</v>
      </c>
      <c r="R47" s="8" t="str">
        <f t="shared" si="6"/>
        <v>05/0</v>
      </c>
      <c r="S47" s="8" t="str">
        <f t="shared" si="7"/>
        <v>2/</v>
      </c>
      <c r="T47" s="8" t="str">
        <f t="shared" si="8"/>
        <v>20</v>
      </c>
      <c r="U47" s="8" t="str">
        <f t="shared" si="9"/>
        <v>20/2//05/0</v>
      </c>
    </row>
    <row r="48" spans="1:21" x14ac:dyDescent="0.25">
      <c r="A48" s="54">
        <v>43</v>
      </c>
      <c r="B48" s="55" t="s">
        <v>1130</v>
      </c>
      <c r="C48" s="56" t="s">
        <v>2449</v>
      </c>
      <c r="D48" s="56" t="s">
        <v>2450</v>
      </c>
      <c r="E48" s="55" t="s">
        <v>1131</v>
      </c>
      <c r="F48" s="55" t="s">
        <v>16</v>
      </c>
      <c r="G48" s="57" t="s">
        <v>1132</v>
      </c>
      <c r="H48" s="55" t="s">
        <v>2548</v>
      </c>
      <c r="I48" s="55" t="s">
        <v>2549</v>
      </c>
      <c r="J48" s="58">
        <v>2399</v>
      </c>
      <c r="K48" s="59">
        <v>2017</v>
      </c>
      <c r="L48" s="10" t="str">
        <f t="shared" si="0"/>
        <v>02/02/20</v>
      </c>
      <c r="M48" s="10" t="str">
        <f t="shared" si="1"/>
        <v>04/02/20</v>
      </c>
      <c r="N48" s="49" t="str">
        <f t="shared" si="2"/>
        <v>02/0</v>
      </c>
      <c r="O48" s="8" t="str">
        <f t="shared" si="3"/>
        <v>2/</v>
      </c>
      <c r="P48" s="8" t="str">
        <f t="shared" si="4"/>
        <v>20</v>
      </c>
      <c r="Q48" s="8" t="str">
        <f t="shared" si="5"/>
        <v>20/2//02/0</v>
      </c>
      <c r="R48" s="8" t="str">
        <f t="shared" si="6"/>
        <v>04/0</v>
      </c>
      <c r="S48" s="8" t="str">
        <f t="shared" si="7"/>
        <v>2/</v>
      </c>
      <c r="T48" s="8" t="str">
        <f t="shared" si="8"/>
        <v>20</v>
      </c>
      <c r="U48" s="8" t="str">
        <f t="shared" si="9"/>
        <v>20/2//04/0</v>
      </c>
    </row>
    <row r="49" spans="1:21" x14ac:dyDescent="0.25">
      <c r="A49" s="54">
        <v>44</v>
      </c>
      <c r="B49" s="55" t="s">
        <v>1112</v>
      </c>
      <c r="C49" s="56" t="s">
        <v>2495</v>
      </c>
      <c r="D49" s="56"/>
      <c r="E49" s="55" t="s">
        <v>1113</v>
      </c>
      <c r="F49" s="55" t="s">
        <v>16</v>
      </c>
      <c r="G49" s="57" t="s">
        <v>153</v>
      </c>
      <c r="H49" s="55" t="s">
        <v>2549</v>
      </c>
      <c r="I49" s="55" t="s">
        <v>2555</v>
      </c>
      <c r="J49" s="58">
        <v>38400</v>
      </c>
      <c r="K49" s="59">
        <v>2017</v>
      </c>
      <c r="L49" s="10" t="str">
        <f t="shared" si="0"/>
        <v>04/02/20</v>
      </c>
      <c r="M49" s="10" t="str">
        <f t="shared" si="1"/>
        <v>15/02/20</v>
      </c>
      <c r="N49" s="49" t="str">
        <f t="shared" si="2"/>
        <v>04/0</v>
      </c>
      <c r="O49" s="8" t="str">
        <f t="shared" si="3"/>
        <v>2/</v>
      </c>
      <c r="P49" s="8" t="str">
        <f t="shared" si="4"/>
        <v>20</v>
      </c>
      <c r="Q49" s="8" t="str">
        <f t="shared" si="5"/>
        <v>20/2//04/0</v>
      </c>
      <c r="R49" s="8" t="str">
        <f t="shared" si="6"/>
        <v>15/0</v>
      </c>
      <c r="S49" s="8" t="str">
        <f t="shared" si="7"/>
        <v>2/</v>
      </c>
      <c r="T49" s="8" t="str">
        <f t="shared" si="8"/>
        <v>20</v>
      </c>
      <c r="U49" s="8" t="str">
        <f t="shared" si="9"/>
        <v>20/2//15/0</v>
      </c>
    </row>
    <row r="50" spans="1:21" x14ac:dyDescent="0.25">
      <c r="A50" s="54">
        <v>45</v>
      </c>
      <c r="B50" s="55" t="s">
        <v>1074</v>
      </c>
      <c r="C50" s="56" t="s">
        <v>2455</v>
      </c>
      <c r="D50" s="56"/>
      <c r="E50" s="55" t="s">
        <v>1075</v>
      </c>
      <c r="F50" s="55" t="s">
        <v>16</v>
      </c>
      <c r="G50" s="57" t="s">
        <v>21</v>
      </c>
      <c r="H50" s="55" t="s">
        <v>2550</v>
      </c>
      <c r="I50" s="55" t="s">
        <v>2557</v>
      </c>
      <c r="J50" s="58">
        <v>10435</v>
      </c>
      <c r="K50" s="59">
        <v>2017</v>
      </c>
      <c r="L50" s="10" t="str">
        <f t="shared" si="0"/>
        <v>05/02/20</v>
      </c>
      <c r="M50" s="10" t="str">
        <f t="shared" si="1"/>
        <v>17/02/20</v>
      </c>
      <c r="N50" s="49" t="str">
        <f t="shared" si="2"/>
        <v>05/0</v>
      </c>
      <c r="O50" s="8" t="str">
        <f t="shared" si="3"/>
        <v>2/</v>
      </c>
      <c r="P50" s="8" t="str">
        <f t="shared" si="4"/>
        <v>20</v>
      </c>
      <c r="Q50" s="8" t="str">
        <f t="shared" si="5"/>
        <v>20/2//05/0</v>
      </c>
      <c r="R50" s="8" t="str">
        <f t="shared" si="6"/>
        <v>17/0</v>
      </c>
      <c r="S50" s="8" t="str">
        <f t="shared" si="7"/>
        <v>2/</v>
      </c>
      <c r="T50" s="8" t="str">
        <f t="shared" si="8"/>
        <v>20</v>
      </c>
      <c r="U50" s="8" t="str">
        <f t="shared" si="9"/>
        <v>20/2//17/0</v>
      </c>
    </row>
    <row r="51" spans="1:21" x14ac:dyDescent="0.25">
      <c r="A51" s="54">
        <v>46</v>
      </c>
      <c r="B51" s="55" t="s">
        <v>1151</v>
      </c>
      <c r="C51" s="56" t="s">
        <v>2449</v>
      </c>
      <c r="D51" s="56" t="s">
        <v>2462</v>
      </c>
      <c r="E51" s="55" t="s">
        <v>1152</v>
      </c>
      <c r="F51" s="55" t="s">
        <v>16</v>
      </c>
      <c r="G51" s="57" t="s">
        <v>1106</v>
      </c>
      <c r="H51" s="55" t="s">
        <v>2550</v>
      </c>
      <c r="I51" s="55" t="s">
        <v>2552</v>
      </c>
      <c r="J51" s="58">
        <v>3259</v>
      </c>
      <c r="K51" s="59">
        <v>2017</v>
      </c>
      <c r="L51" s="10" t="str">
        <f t="shared" si="0"/>
        <v>05/02/20</v>
      </c>
      <c r="M51" s="10" t="str">
        <f t="shared" si="1"/>
        <v>09/02/20</v>
      </c>
      <c r="N51" s="49" t="str">
        <f t="shared" si="2"/>
        <v>05/0</v>
      </c>
      <c r="O51" s="8" t="str">
        <f t="shared" si="3"/>
        <v>2/</v>
      </c>
      <c r="P51" s="8" t="str">
        <f t="shared" si="4"/>
        <v>20</v>
      </c>
      <c r="Q51" s="8" t="str">
        <f t="shared" si="5"/>
        <v>20/2//05/0</v>
      </c>
      <c r="R51" s="8" t="str">
        <f t="shared" si="6"/>
        <v>09/0</v>
      </c>
      <c r="S51" s="8" t="str">
        <f t="shared" si="7"/>
        <v>2/</v>
      </c>
      <c r="T51" s="8" t="str">
        <f t="shared" si="8"/>
        <v>20</v>
      </c>
      <c r="U51" s="8" t="str">
        <f t="shared" si="9"/>
        <v>20/2//09/0</v>
      </c>
    </row>
    <row r="52" spans="1:21" x14ac:dyDescent="0.25">
      <c r="A52" s="54">
        <v>47</v>
      </c>
      <c r="B52" s="55" t="s">
        <v>1027</v>
      </c>
      <c r="C52" s="56" t="s">
        <v>2450</v>
      </c>
      <c r="D52" s="56"/>
      <c r="E52" s="55" t="s">
        <v>1028</v>
      </c>
      <c r="F52" s="55" t="s">
        <v>16</v>
      </c>
      <c r="G52" s="57" t="s">
        <v>752</v>
      </c>
      <c r="H52" s="55" t="s">
        <v>2551</v>
      </c>
      <c r="I52" s="55" t="s">
        <v>2554</v>
      </c>
      <c r="J52" s="58">
        <v>5619</v>
      </c>
      <c r="K52" s="59">
        <v>2017</v>
      </c>
      <c r="L52" s="10" t="str">
        <f t="shared" si="0"/>
        <v>07/02/20</v>
      </c>
      <c r="M52" s="10" t="str">
        <f t="shared" si="1"/>
        <v>13/02/20</v>
      </c>
      <c r="N52" s="49" t="str">
        <f t="shared" si="2"/>
        <v>07/0</v>
      </c>
      <c r="O52" s="8" t="str">
        <f t="shared" si="3"/>
        <v>2/</v>
      </c>
      <c r="P52" s="8" t="str">
        <f t="shared" si="4"/>
        <v>20</v>
      </c>
      <c r="Q52" s="8" t="str">
        <f t="shared" si="5"/>
        <v>20/2//07/0</v>
      </c>
      <c r="R52" s="8" t="str">
        <f t="shared" si="6"/>
        <v>13/0</v>
      </c>
      <c r="S52" s="8" t="str">
        <f t="shared" si="7"/>
        <v>2/</v>
      </c>
      <c r="T52" s="8" t="str">
        <f t="shared" si="8"/>
        <v>20</v>
      </c>
      <c r="U52" s="8" t="str">
        <f t="shared" si="9"/>
        <v>20/2//13/0</v>
      </c>
    </row>
    <row r="53" spans="1:21" x14ac:dyDescent="0.25">
      <c r="A53" s="54">
        <v>48</v>
      </c>
      <c r="B53" s="55" t="s">
        <v>1184</v>
      </c>
      <c r="C53" s="56" t="s">
        <v>2449</v>
      </c>
      <c r="D53" s="56" t="s">
        <v>2463</v>
      </c>
      <c r="E53" s="55" t="s">
        <v>1185</v>
      </c>
      <c r="F53" s="55" t="s">
        <v>16</v>
      </c>
      <c r="G53" s="57" t="s">
        <v>1186</v>
      </c>
      <c r="H53" s="55" t="s">
        <v>2551</v>
      </c>
      <c r="I53" s="55" t="s">
        <v>2557</v>
      </c>
      <c r="J53" s="58">
        <v>35318</v>
      </c>
      <c r="K53" s="59">
        <v>2017</v>
      </c>
      <c r="L53" s="10" t="str">
        <f t="shared" si="0"/>
        <v>07/02/20</v>
      </c>
      <c r="M53" s="10" t="str">
        <f t="shared" si="1"/>
        <v>17/02/20</v>
      </c>
      <c r="N53" s="49" t="str">
        <f t="shared" si="2"/>
        <v>07/0</v>
      </c>
      <c r="O53" s="8" t="str">
        <f t="shared" si="3"/>
        <v>2/</v>
      </c>
      <c r="P53" s="8" t="str">
        <f t="shared" si="4"/>
        <v>20</v>
      </c>
      <c r="Q53" s="8" t="str">
        <f t="shared" si="5"/>
        <v>20/2//07/0</v>
      </c>
      <c r="R53" s="8" t="str">
        <f t="shared" si="6"/>
        <v>17/0</v>
      </c>
      <c r="S53" s="8" t="str">
        <f t="shared" si="7"/>
        <v>2/</v>
      </c>
      <c r="T53" s="8" t="str">
        <f t="shared" si="8"/>
        <v>20</v>
      </c>
      <c r="U53" s="8" t="str">
        <f t="shared" si="9"/>
        <v>20/2//17/0</v>
      </c>
    </row>
    <row r="54" spans="1:21" x14ac:dyDescent="0.25">
      <c r="A54" s="54">
        <v>49</v>
      </c>
      <c r="B54" s="55" t="s">
        <v>1178</v>
      </c>
      <c r="C54" s="56" t="s">
        <v>2449</v>
      </c>
      <c r="D54" s="56" t="s">
        <v>2450</v>
      </c>
      <c r="E54" s="55" t="s">
        <v>1179</v>
      </c>
      <c r="F54" s="55" t="s">
        <v>16</v>
      </c>
      <c r="G54" s="57" t="s">
        <v>458</v>
      </c>
      <c r="H54" s="55" t="s">
        <v>2551</v>
      </c>
      <c r="I54" s="55" t="s">
        <v>2554</v>
      </c>
      <c r="J54" s="58">
        <v>5619</v>
      </c>
      <c r="K54" s="59">
        <v>2017</v>
      </c>
      <c r="L54" s="10" t="str">
        <f t="shared" si="0"/>
        <v>07/02/20</v>
      </c>
      <c r="M54" s="10" t="str">
        <f t="shared" si="1"/>
        <v>13/02/20</v>
      </c>
      <c r="N54" s="49" t="str">
        <f t="shared" si="2"/>
        <v>07/0</v>
      </c>
      <c r="O54" s="8" t="str">
        <f t="shared" si="3"/>
        <v>2/</v>
      </c>
      <c r="P54" s="8" t="str">
        <f t="shared" si="4"/>
        <v>20</v>
      </c>
      <c r="Q54" s="8" t="str">
        <f t="shared" si="5"/>
        <v>20/2//07/0</v>
      </c>
      <c r="R54" s="8" t="str">
        <f t="shared" si="6"/>
        <v>13/0</v>
      </c>
      <c r="S54" s="8" t="str">
        <f t="shared" si="7"/>
        <v>2/</v>
      </c>
      <c r="T54" s="8" t="str">
        <f t="shared" si="8"/>
        <v>20</v>
      </c>
      <c r="U54" s="8" t="str">
        <f t="shared" si="9"/>
        <v>20/2//13/0</v>
      </c>
    </row>
    <row r="55" spans="1:21" x14ac:dyDescent="0.25">
      <c r="A55" s="54">
        <v>50</v>
      </c>
      <c r="B55" s="55" t="s">
        <v>479</v>
      </c>
      <c r="C55" s="56" t="s">
        <v>2474</v>
      </c>
      <c r="D55" s="56"/>
      <c r="E55" s="55" t="s">
        <v>1097</v>
      </c>
      <c r="F55" s="55" t="s">
        <v>16</v>
      </c>
      <c r="G55" s="57" t="s">
        <v>1039</v>
      </c>
      <c r="H55" s="55" t="s">
        <v>2551</v>
      </c>
      <c r="I55" s="55" t="s">
        <v>2554</v>
      </c>
      <c r="J55" s="58">
        <v>22475</v>
      </c>
      <c r="K55" s="59">
        <v>2017</v>
      </c>
      <c r="L55" s="10" t="str">
        <f t="shared" si="0"/>
        <v>07/02/20</v>
      </c>
      <c r="M55" s="10" t="str">
        <f t="shared" si="1"/>
        <v>13/02/20</v>
      </c>
      <c r="N55" s="49" t="str">
        <f t="shared" si="2"/>
        <v>07/0</v>
      </c>
      <c r="O55" s="8" t="str">
        <f t="shared" si="3"/>
        <v>2/</v>
      </c>
      <c r="P55" s="8" t="str">
        <f t="shared" si="4"/>
        <v>20</v>
      </c>
      <c r="Q55" s="8" t="str">
        <f t="shared" si="5"/>
        <v>20/2//07/0</v>
      </c>
      <c r="R55" s="8" t="str">
        <f t="shared" si="6"/>
        <v>13/0</v>
      </c>
      <c r="S55" s="8" t="str">
        <f t="shared" si="7"/>
        <v>2/</v>
      </c>
      <c r="T55" s="8" t="str">
        <f t="shared" si="8"/>
        <v>20</v>
      </c>
      <c r="U55" s="8" t="str">
        <f t="shared" si="9"/>
        <v>20/2//13/0</v>
      </c>
    </row>
    <row r="56" spans="1:21" x14ac:dyDescent="0.25">
      <c r="A56" s="54">
        <v>51</v>
      </c>
      <c r="B56" s="55" t="s">
        <v>1155</v>
      </c>
      <c r="C56" s="56" t="s">
        <v>2449</v>
      </c>
      <c r="D56" s="56" t="s">
        <v>2515</v>
      </c>
      <c r="E56" s="55" t="s">
        <v>1156</v>
      </c>
      <c r="F56" s="55" t="s">
        <v>16</v>
      </c>
      <c r="G56" s="57" t="s">
        <v>1157</v>
      </c>
      <c r="H56" s="55" t="s">
        <v>2551</v>
      </c>
      <c r="I56" s="55" t="s">
        <v>2554</v>
      </c>
      <c r="J56" s="58">
        <v>3282</v>
      </c>
      <c r="K56" s="59">
        <v>2017</v>
      </c>
      <c r="L56" s="10" t="str">
        <f t="shared" si="0"/>
        <v>07/02/20</v>
      </c>
      <c r="M56" s="10" t="str">
        <f t="shared" si="1"/>
        <v>13/02/20</v>
      </c>
      <c r="N56" s="49" t="str">
        <f t="shared" si="2"/>
        <v>07/0</v>
      </c>
      <c r="O56" s="8" t="str">
        <f t="shared" si="3"/>
        <v>2/</v>
      </c>
      <c r="P56" s="8" t="str">
        <f t="shared" si="4"/>
        <v>20</v>
      </c>
      <c r="Q56" s="8" t="str">
        <f t="shared" si="5"/>
        <v>20/2//07/0</v>
      </c>
      <c r="R56" s="8" t="str">
        <f t="shared" si="6"/>
        <v>13/0</v>
      </c>
      <c r="S56" s="8" t="str">
        <f t="shared" si="7"/>
        <v>2/</v>
      </c>
      <c r="T56" s="8" t="str">
        <f t="shared" si="8"/>
        <v>20</v>
      </c>
      <c r="U56" s="8" t="str">
        <f t="shared" si="9"/>
        <v>20/2//13/0</v>
      </c>
    </row>
    <row r="57" spans="1:21" x14ac:dyDescent="0.25">
      <c r="A57" s="54">
        <v>52</v>
      </c>
      <c r="B57" s="55" t="s">
        <v>1121</v>
      </c>
      <c r="C57" s="56" t="s">
        <v>2449</v>
      </c>
      <c r="D57" s="56" t="s">
        <v>2515</v>
      </c>
      <c r="E57" s="55" t="s">
        <v>1122</v>
      </c>
      <c r="F57" s="55" t="s">
        <v>16</v>
      </c>
      <c r="G57" s="57" t="s">
        <v>1123</v>
      </c>
      <c r="H57" s="55" t="s">
        <v>2552</v>
      </c>
      <c r="I57" s="55" t="s">
        <v>2736</v>
      </c>
      <c r="J57" s="58">
        <v>1605</v>
      </c>
      <c r="K57" s="59">
        <v>2017</v>
      </c>
      <c r="L57" s="10" t="str">
        <f t="shared" si="0"/>
        <v>09/02/20</v>
      </c>
      <c r="M57" s="10" t="str">
        <f t="shared" si="1"/>
        <v>11/02/20</v>
      </c>
      <c r="N57" s="49" t="str">
        <f t="shared" si="2"/>
        <v>09/0</v>
      </c>
      <c r="O57" s="8" t="str">
        <f t="shared" si="3"/>
        <v>2/</v>
      </c>
      <c r="P57" s="8" t="str">
        <f t="shared" si="4"/>
        <v>20</v>
      </c>
      <c r="Q57" s="8" t="str">
        <f t="shared" si="5"/>
        <v>20/2//09/0</v>
      </c>
      <c r="R57" s="8" t="str">
        <f t="shared" si="6"/>
        <v>11/0</v>
      </c>
      <c r="S57" s="8" t="str">
        <f t="shared" si="7"/>
        <v>2/</v>
      </c>
      <c r="T57" s="8" t="str">
        <f t="shared" si="8"/>
        <v>20</v>
      </c>
      <c r="U57" s="8" t="str">
        <f t="shared" si="9"/>
        <v>20/2//11/0</v>
      </c>
    </row>
    <row r="58" spans="1:21" x14ac:dyDescent="0.25">
      <c r="A58" s="54">
        <v>53</v>
      </c>
      <c r="B58" s="55" t="s">
        <v>1235</v>
      </c>
      <c r="C58" s="56" t="s">
        <v>2449</v>
      </c>
      <c r="D58" s="56" t="s">
        <v>2475</v>
      </c>
      <c r="E58" s="55" t="s">
        <v>1236</v>
      </c>
      <c r="F58" s="55" t="s">
        <v>16</v>
      </c>
      <c r="G58" s="57" t="s">
        <v>1026</v>
      </c>
      <c r="H58" s="55" t="s">
        <v>2553</v>
      </c>
      <c r="I58" s="55" t="s">
        <v>2554</v>
      </c>
      <c r="J58" s="58">
        <v>12843</v>
      </c>
      <c r="K58" s="59">
        <v>2017</v>
      </c>
      <c r="L58" s="10" t="str">
        <f t="shared" si="0"/>
        <v>10/02/20</v>
      </c>
      <c r="M58" s="10" t="str">
        <f t="shared" si="1"/>
        <v>13/02/20</v>
      </c>
      <c r="N58" s="49" t="str">
        <f t="shared" si="2"/>
        <v>10/0</v>
      </c>
      <c r="O58" s="8" t="str">
        <f t="shared" si="3"/>
        <v>2/</v>
      </c>
      <c r="P58" s="8" t="str">
        <f t="shared" si="4"/>
        <v>20</v>
      </c>
      <c r="Q58" s="8" t="str">
        <f t="shared" si="5"/>
        <v>20/2//10/0</v>
      </c>
      <c r="R58" s="8" t="str">
        <f t="shared" si="6"/>
        <v>13/0</v>
      </c>
      <c r="S58" s="8" t="str">
        <f t="shared" si="7"/>
        <v>2/</v>
      </c>
      <c r="T58" s="8" t="str">
        <f t="shared" si="8"/>
        <v>20</v>
      </c>
      <c r="U58" s="8" t="str">
        <f t="shared" si="9"/>
        <v>20/2//13/0</v>
      </c>
    </row>
    <row r="59" spans="1:21" x14ac:dyDescent="0.25">
      <c r="A59" s="54">
        <v>54</v>
      </c>
      <c r="B59" s="55" t="s">
        <v>1216</v>
      </c>
      <c r="C59" s="56" t="s">
        <v>2449</v>
      </c>
      <c r="D59" s="56" t="s">
        <v>2500</v>
      </c>
      <c r="E59" s="55" t="s">
        <v>1217</v>
      </c>
      <c r="F59" s="55" t="s">
        <v>1218</v>
      </c>
      <c r="G59" s="57" t="s">
        <v>1150</v>
      </c>
      <c r="H59" s="55" t="s">
        <v>2554</v>
      </c>
      <c r="I59" s="55" t="s">
        <v>2555</v>
      </c>
      <c r="J59" s="58">
        <v>9600</v>
      </c>
      <c r="K59" s="59">
        <v>2017</v>
      </c>
      <c r="L59" s="10" t="str">
        <f t="shared" si="0"/>
        <v>13/02/20</v>
      </c>
      <c r="M59" s="10" t="str">
        <f t="shared" si="1"/>
        <v>15/02/20</v>
      </c>
      <c r="N59" s="49" t="str">
        <f t="shared" si="2"/>
        <v>13/0</v>
      </c>
      <c r="O59" s="8" t="str">
        <f t="shared" si="3"/>
        <v>2/</v>
      </c>
      <c r="P59" s="8" t="str">
        <f t="shared" si="4"/>
        <v>20</v>
      </c>
      <c r="Q59" s="8" t="str">
        <f t="shared" si="5"/>
        <v>20/2//13/0</v>
      </c>
      <c r="R59" s="8" t="str">
        <f t="shared" si="6"/>
        <v>15/0</v>
      </c>
      <c r="S59" s="8" t="str">
        <f t="shared" si="7"/>
        <v>2/</v>
      </c>
      <c r="T59" s="8" t="str">
        <f t="shared" si="8"/>
        <v>20</v>
      </c>
      <c r="U59" s="8" t="str">
        <f t="shared" si="9"/>
        <v>20/2//15/0</v>
      </c>
    </row>
    <row r="60" spans="1:21" x14ac:dyDescent="0.25">
      <c r="A60" s="54">
        <v>55</v>
      </c>
      <c r="B60" s="55" t="s">
        <v>1158</v>
      </c>
      <c r="C60" s="56" t="s">
        <v>2449</v>
      </c>
      <c r="D60" s="56" t="s">
        <v>2463</v>
      </c>
      <c r="E60" s="55" t="s">
        <v>1159</v>
      </c>
      <c r="F60" s="55" t="s">
        <v>16</v>
      </c>
      <c r="G60" s="57" t="s">
        <v>88</v>
      </c>
      <c r="H60" s="55" t="s">
        <v>2555</v>
      </c>
      <c r="I60" s="55" t="s">
        <v>2558</v>
      </c>
      <c r="J60" s="58">
        <v>4013</v>
      </c>
      <c r="K60" s="59">
        <v>2017</v>
      </c>
      <c r="L60" s="10" t="str">
        <f t="shared" si="0"/>
        <v>15/02/20</v>
      </c>
      <c r="M60" s="10" t="str">
        <f t="shared" si="1"/>
        <v>19/02/20</v>
      </c>
      <c r="N60" s="49" t="str">
        <f t="shared" si="2"/>
        <v>15/0</v>
      </c>
      <c r="O60" s="8" t="str">
        <f t="shared" si="3"/>
        <v>2/</v>
      </c>
      <c r="P60" s="8" t="str">
        <f t="shared" si="4"/>
        <v>20</v>
      </c>
      <c r="Q60" s="8" t="str">
        <f t="shared" si="5"/>
        <v>20/2//15/0</v>
      </c>
      <c r="R60" s="8" t="str">
        <f t="shared" si="6"/>
        <v>19/0</v>
      </c>
      <c r="S60" s="8" t="str">
        <f t="shared" si="7"/>
        <v>2/</v>
      </c>
      <c r="T60" s="8" t="str">
        <f t="shared" si="8"/>
        <v>20</v>
      </c>
      <c r="U60" s="8" t="str">
        <f t="shared" si="9"/>
        <v>20/2//19/0</v>
      </c>
    </row>
    <row r="61" spans="1:21" x14ac:dyDescent="0.25">
      <c r="A61" s="54">
        <v>56</v>
      </c>
      <c r="B61" s="55" t="s">
        <v>993</v>
      </c>
      <c r="C61" s="56" t="s">
        <v>2505</v>
      </c>
      <c r="D61" s="56"/>
      <c r="E61" s="55" t="s">
        <v>994</v>
      </c>
      <c r="F61" s="55" t="s">
        <v>16</v>
      </c>
      <c r="G61" s="57" t="s">
        <v>995</v>
      </c>
      <c r="H61" s="55" t="s">
        <v>2555</v>
      </c>
      <c r="I61" s="55" t="s">
        <v>2557</v>
      </c>
      <c r="J61" s="58">
        <v>2408</v>
      </c>
      <c r="K61" s="59">
        <v>2017</v>
      </c>
      <c r="L61" s="10" t="str">
        <f t="shared" si="0"/>
        <v>15/02/20</v>
      </c>
      <c r="M61" s="10" t="str">
        <f t="shared" si="1"/>
        <v>17/02/20</v>
      </c>
      <c r="N61" s="49" t="str">
        <f t="shared" si="2"/>
        <v>15/0</v>
      </c>
      <c r="O61" s="8" t="str">
        <f t="shared" si="3"/>
        <v>2/</v>
      </c>
      <c r="P61" s="8" t="str">
        <f t="shared" si="4"/>
        <v>20</v>
      </c>
      <c r="Q61" s="8" t="str">
        <f t="shared" si="5"/>
        <v>20/2//15/0</v>
      </c>
      <c r="R61" s="8" t="str">
        <f t="shared" si="6"/>
        <v>17/0</v>
      </c>
      <c r="S61" s="8" t="str">
        <f t="shared" si="7"/>
        <v>2/</v>
      </c>
      <c r="T61" s="8" t="str">
        <f t="shared" si="8"/>
        <v>20</v>
      </c>
      <c r="U61" s="8" t="str">
        <f t="shared" si="9"/>
        <v>20/2//17/0</v>
      </c>
    </row>
    <row r="62" spans="1:21" x14ac:dyDescent="0.25">
      <c r="A62" s="54">
        <v>57</v>
      </c>
      <c r="B62" s="55" t="s">
        <v>817</v>
      </c>
      <c r="C62" s="56" t="s">
        <v>2470</v>
      </c>
      <c r="D62" s="56"/>
      <c r="E62" s="55" t="s">
        <v>1110</v>
      </c>
      <c r="F62" s="55" t="s">
        <v>16</v>
      </c>
      <c r="G62" s="57" t="s">
        <v>1111</v>
      </c>
      <c r="H62" s="55" t="s">
        <v>2555</v>
      </c>
      <c r="I62" s="55" t="s">
        <v>2562</v>
      </c>
      <c r="J62" s="58">
        <v>32107</v>
      </c>
      <c r="K62" s="59">
        <v>2017</v>
      </c>
      <c r="L62" s="10" t="str">
        <f t="shared" si="0"/>
        <v>15/02/20</v>
      </c>
      <c r="M62" s="10" t="str">
        <f t="shared" si="1"/>
        <v>24/02/20</v>
      </c>
      <c r="N62" s="49" t="str">
        <f t="shared" si="2"/>
        <v>15/0</v>
      </c>
      <c r="O62" s="8" t="str">
        <f t="shared" si="3"/>
        <v>2/</v>
      </c>
      <c r="P62" s="8" t="str">
        <f t="shared" si="4"/>
        <v>20</v>
      </c>
      <c r="Q62" s="8" t="str">
        <f t="shared" si="5"/>
        <v>20/2//15/0</v>
      </c>
      <c r="R62" s="8" t="str">
        <f t="shared" si="6"/>
        <v>24/0</v>
      </c>
      <c r="S62" s="8" t="str">
        <f t="shared" si="7"/>
        <v>2/</v>
      </c>
      <c r="T62" s="8" t="str">
        <f t="shared" si="8"/>
        <v>20</v>
      </c>
      <c r="U62" s="8" t="str">
        <f t="shared" si="9"/>
        <v>20/2//24/0</v>
      </c>
    </row>
    <row r="63" spans="1:21" x14ac:dyDescent="0.25">
      <c r="A63" s="54">
        <v>58</v>
      </c>
      <c r="B63" s="55" t="s">
        <v>501</v>
      </c>
      <c r="C63" s="56" t="s">
        <v>2498</v>
      </c>
      <c r="D63" s="56"/>
      <c r="E63" s="55" t="s">
        <v>1103</v>
      </c>
      <c r="F63" s="55" t="s">
        <v>16</v>
      </c>
      <c r="G63" s="57" t="s">
        <v>1060</v>
      </c>
      <c r="H63" s="55" t="s">
        <v>2556</v>
      </c>
      <c r="I63" s="55" t="s">
        <v>2562</v>
      </c>
      <c r="J63" s="58">
        <v>25685</v>
      </c>
      <c r="K63" s="59">
        <v>2017</v>
      </c>
      <c r="L63" s="10" t="str">
        <f t="shared" si="0"/>
        <v>16/02/20</v>
      </c>
      <c r="M63" s="10" t="str">
        <f t="shared" si="1"/>
        <v>24/02/20</v>
      </c>
      <c r="N63" s="49" t="str">
        <f t="shared" si="2"/>
        <v>16/0</v>
      </c>
      <c r="O63" s="8" t="str">
        <f t="shared" si="3"/>
        <v>2/</v>
      </c>
      <c r="P63" s="8" t="str">
        <f t="shared" si="4"/>
        <v>20</v>
      </c>
      <c r="Q63" s="8" t="str">
        <f t="shared" si="5"/>
        <v>20/2//16/0</v>
      </c>
      <c r="R63" s="8" t="str">
        <f t="shared" si="6"/>
        <v>24/0</v>
      </c>
      <c r="S63" s="8" t="str">
        <f t="shared" si="7"/>
        <v>2/</v>
      </c>
      <c r="T63" s="8" t="str">
        <f t="shared" si="8"/>
        <v>20</v>
      </c>
      <c r="U63" s="8" t="str">
        <f t="shared" si="9"/>
        <v>20/2//24/0</v>
      </c>
    </row>
    <row r="64" spans="1:21" x14ac:dyDescent="0.25">
      <c r="A64" s="54">
        <v>59</v>
      </c>
      <c r="B64" s="55" t="s">
        <v>996</v>
      </c>
      <c r="C64" s="56" t="s">
        <v>2454</v>
      </c>
      <c r="D64" s="56"/>
      <c r="E64" s="55" t="s">
        <v>997</v>
      </c>
      <c r="F64" s="55" t="s">
        <v>16</v>
      </c>
      <c r="G64" s="57" t="s">
        <v>998</v>
      </c>
      <c r="H64" s="55" t="s">
        <v>2557</v>
      </c>
      <c r="I64" s="55" t="s">
        <v>2558</v>
      </c>
      <c r="J64" s="58">
        <v>2408</v>
      </c>
      <c r="K64" s="59">
        <v>2017</v>
      </c>
      <c r="L64" s="10" t="str">
        <f t="shared" si="0"/>
        <v>17/02/20</v>
      </c>
      <c r="M64" s="10" t="str">
        <f t="shared" si="1"/>
        <v>19/02/20</v>
      </c>
      <c r="N64" s="49" t="str">
        <f t="shared" si="2"/>
        <v>17/0</v>
      </c>
      <c r="O64" s="8" t="str">
        <f t="shared" si="3"/>
        <v>2/</v>
      </c>
      <c r="P64" s="8" t="str">
        <f t="shared" si="4"/>
        <v>20</v>
      </c>
      <c r="Q64" s="8" t="str">
        <f t="shared" si="5"/>
        <v>20/2//17/0</v>
      </c>
      <c r="R64" s="8" t="str">
        <f t="shared" si="6"/>
        <v>19/0</v>
      </c>
      <c r="S64" s="8" t="str">
        <f t="shared" si="7"/>
        <v>2/</v>
      </c>
      <c r="T64" s="8" t="str">
        <f t="shared" si="8"/>
        <v>20</v>
      </c>
      <c r="U64" s="8" t="str">
        <f t="shared" si="9"/>
        <v>20/2//19/0</v>
      </c>
    </row>
    <row r="65" spans="1:21" x14ac:dyDescent="0.25">
      <c r="A65" s="54">
        <v>60</v>
      </c>
      <c r="B65" s="55" t="s">
        <v>1124</v>
      </c>
      <c r="C65" s="56" t="s">
        <v>2449</v>
      </c>
      <c r="D65" s="56" t="s">
        <v>2469</v>
      </c>
      <c r="E65" s="55" t="s">
        <v>1125</v>
      </c>
      <c r="F65" s="55" t="s">
        <v>16</v>
      </c>
      <c r="G65" s="57" t="s">
        <v>1126</v>
      </c>
      <c r="H65" s="55" t="s">
        <v>2558</v>
      </c>
      <c r="I65" s="55" t="s">
        <v>2560</v>
      </c>
      <c r="J65" s="58">
        <v>1606</v>
      </c>
      <c r="K65" s="59">
        <v>2017</v>
      </c>
      <c r="L65" s="10" t="str">
        <f t="shared" si="0"/>
        <v>19/02/20</v>
      </c>
      <c r="M65" s="10" t="str">
        <f t="shared" si="1"/>
        <v>21/02/20</v>
      </c>
      <c r="N65" s="49" t="str">
        <f t="shared" si="2"/>
        <v>19/0</v>
      </c>
      <c r="O65" s="8" t="str">
        <f t="shared" si="3"/>
        <v>2/</v>
      </c>
      <c r="P65" s="8" t="str">
        <f t="shared" si="4"/>
        <v>20</v>
      </c>
      <c r="Q65" s="8" t="str">
        <f t="shared" si="5"/>
        <v>20/2//19/0</v>
      </c>
      <c r="R65" s="8" t="str">
        <f t="shared" si="6"/>
        <v>21/0</v>
      </c>
      <c r="S65" s="8" t="str">
        <f t="shared" si="7"/>
        <v>2/</v>
      </c>
      <c r="T65" s="8" t="str">
        <f t="shared" si="8"/>
        <v>20</v>
      </c>
      <c r="U65" s="8" t="str">
        <f t="shared" si="9"/>
        <v>20/2//21/0</v>
      </c>
    </row>
    <row r="66" spans="1:21" x14ac:dyDescent="0.25">
      <c r="A66" s="54">
        <v>61</v>
      </c>
      <c r="B66" s="55" t="s">
        <v>1249</v>
      </c>
      <c r="C66" s="56" t="s">
        <v>2449</v>
      </c>
      <c r="D66" s="56" t="s">
        <v>2463</v>
      </c>
      <c r="E66" s="55" t="s">
        <v>1250</v>
      </c>
      <c r="F66" s="55" t="s">
        <v>16</v>
      </c>
      <c r="G66" s="57" t="s">
        <v>1119</v>
      </c>
      <c r="H66" s="55" t="s">
        <v>2559</v>
      </c>
      <c r="I66" s="55" t="s">
        <v>2564</v>
      </c>
      <c r="J66" s="58">
        <v>23507</v>
      </c>
      <c r="K66" s="59">
        <v>2017</v>
      </c>
      <c r="L66" s="10" t="str">
        <f t="shared" si="0"/>
        <v>20/02/20</v>
      </c>
      <c r="M66" s="10" t="str">
        <f t="shared" si="1"/>
        <v>01/03/20</v>
      </c>
      <c r="N66" s="49" t="str">
        <f t="shared" si="2"/>
        <v>20/0</v>
      </c>
      <c r="O66" s="8" t="str">
        <f t="shared" si="3"/>
        <v>2/</v>
      </c>
      <c r="P66" s="8" t="str">
        <f t="shared" si="4"/>
        <v>20</v>
      </c>
      <c r="Q66" s="8" t="str">
        <f t="shared" si="5"/>
        <v>20/2//20/0</v>
      </c>
      <c r="R66" s="8" t="str">
        <f t="shared" si="6"/>
        <v>01/0</v>
      </c>
      <c r="S66" s="8" t="str">
        <f t="shared" si="7"/>
        <v>3/</v>
      </c>
      <c r="T66" s="8" t="str">
        <f t="shared" si="8"/>
        <v>20</v>
      </c>
      <c r="U66" s="8" t="str">
        <f t="shared" si="9"/>
        <v>20/3//01/0</v>
      </c>
    </row>
    <row r="67" spans="1:21" x14ac:dyDescent="0.25">
      <c r="A67" s="54">
        <v>62</v>
      </c>
      <c r="B67" s="55" t="s">
        <v>1212</v>
      </c>
      <c r="C67" s="56" t="s">
        <v>2449</v>
      </c>
      <c r="D67" s="56" t="s">
        <v>2494</v>
      </c>
      <c r="E67" s="55" t="s">
        <v>1213</v>
      </c>
      <c r="F67" s="55" t="s">
        <v>16</v>
      </c>
      <c r="G67" s="57" t="s">
        <v>225</v>
      </c>
      <c r="H67" s="55" t="s">
        <v>2560</v>
      </c>
      <c r="I67" s="55" t="s">
        <v>2737</v>
      </c>
      <c r="J67" s="58">
        <v>8829</v>
      </c>
      <c r="K67" s="59">
        <v>2017</v>
      </c>
      <c r="L67" s="10" t="str">
        <f t="shared" si="0"/>
        <v>21/02/20</v>
      </c>
      <c r="M67" s="10" t="str">
        <f t="shared" si="1"/>
        <v>03/03/20</v>
      </c>
      <c r="N67" s="49" t="str">
        <f t="shared" si="2"/>
        <v>21/0</v>
      </c>
      <c r="O67" s="8" t="str">
        <f t="shared" si="3"/>
        <v>2/</v>
      </c>
      <c r="P67" s="8" t="str">
        <f t="shared" si="4"/>
        <v>20</v>
      </c>
      <c r="Q67" s="8" t="str">
        <f t="shared" si="5"/>
        <v>20/2//21/0</v>
      </c>
      <c r="R67" s="8" t="str">
        <f t="shared" si="6"/>
        <v>03/0</v>
      </c>
      <c r="S67" s="8" t="str">
        <f t="shared" si="7"/>
        <v>3/</v>
      </c>
      <c r="T67" s="8" t="str">
        <f t="shared" si="8"/>
        <v>20</v>
      </c>
      <c r="U67" s="8" t="str">
        <f t="shared" si="9"/>
        <v>20/3//03/0</v>
      </c>
    </row>
    <row r="68" spans="1:21" x14ac:dyDescent="0.25">
      <c r="A68" s="54">
        <v>63</v>
      </c>
      <c r="B68" s="55" t="s">
        <v>521</v>
      </c>
      <c r="C68" s="56" t="s">
        <v>2502</v>
      </c>
      <c r="D68" s="56"/>
      <c r="E68" s="55" t="s">
        <v>1079</v>
      </c>
      <c r="F68" s="55" t="s">
        <v>16</v>
      </c>
      <c r="G68" s="57" t="s">
        <v>225</v>
      </c>
      <c r="H68" s="55" t="s">
        <v>2560</v>
      </c>
      <c r="I68" s="55" t="s">
        <v>2738</v>
      </c>
      <c r="J68" s="58">
        <v>11237</v>
      </c>
      <c r="K68" s="59">
        <v>2017</v>
      </c>
      <c r="L68" s="10" t="str">
        <f t="shared" si="0"/>
        <v>21/02/20</v>
      </c>
      <c r="M68" s="10" t="str">
        <f t="shared" si="1"/>
        <v>06/03/20</v>
      </c>
      <c r="N68" s="49" t="str">
        <f t="shared" si="2"/>
        <v>21/0</v>
      </c>
      <c r="O68" s="8" t="str">
        <f t="shared" si="3"/>
        <v>2/</v>
      </c>
      <c r="P68" s="8" t="str">
        <f t="shared" si="4"/>
        <v>20</v>
      </c>
      <c r="Q68" s="8" t="str">
        <f t="shared" si="5"/>
        <v>20/2//21/0</v>
      </c>
      <c r="R68" s="8" t="str">
        <f t="shared" si="6"/>
        <v>06/0</v>
      </c>
      <c r="S68" s="8" t="str">
        <f t="shared" si="7"/>
        <v>3/</v>
      </c>
      <c r="T68" s="8" t="str">
        <f t="shared" si="8"/>
        <v>20</v>
      </c>
      <c r="U68" s="8" t="str">
        <f t="shared" si="9"/>
        <v>20/3//06/0</v>
      </c>
    </row>
    <row r="69" spans="1:21" x14ac:dyDescent="0.25">
      <c r="A69" s="54">
        <v>64</v>
      </c>
      <c r="B69" s="55" t="s">
        <v>1227</v>
      </c>
      <c r="C69" s="56" t="s">
        <v>2449</v>
      </c>
      <c r="D69" s="56" t="s">
        <v>2464</v>
      </c>
      <c r="E69" s="55" t="s">
        <v>1228</v>
      </c>
      <c r="F69" s="55" t="s">
        <v>16</v>
      </c>
      <c r="G69" s="57" t="s">
        <v>1229</v>
      </c>
      <c r="H69" s="55" t="s">
        <v>2561</v>
      </c>
      <c r="I69" s="55" t="s">
        <v>2568</v>
      </c>
      <c r="J69" s="58">
        <v>11200</v>
      </c>
      <c r="K69" s="59">
        <v>2017</v>
      </c>
      <c r="L69" s="10" t="str">
        <f t="shared" si="0"/>
        <v>22/02/20</v>
      </c>
      <c r="M69" s="10" t="str">
        <f t="shared" si="1"/>
        <v>07/03/20</v>
      </c>
      <c r="N69" s="49" t="str">
        <f t="shared" si="2"/>
        <v>22/0</v>
      </c>
      <c r="O69" s="8" t="str">
        <f t="shared" si="3"/>
        <v>2/</v>
      </c>
      <c r="P69" s="8" t="str">
        <f t="shared" si="4"/>
        <v>20</v>
      </c>
      <c r="Q69" s="8" t="str">
        <f t="shared" si="5"/>
        <v>20/2//22/0</v>
      </c>
      <c r="R69" s="8" t="str">
        <f t="shared" si="6"/>
        <v>07/0</v>
      </c>
      <c r="S69" s="8" t="str">
        <f t="shared" si="7"/>
        <v>3/</v>
      </c>
      <c r="T69" s="8" t="str">
        <f t="shared" si="8"/>
        <v>20</v>
      </c>
      <c r="U69" s="8" t="str">
        <f t="shared" si="9"/>
        <v>20/3//07/0</v>
      </c>
    </row>
    <row r="70" spans="1:21" x14ac:dyDescent="0.25">
      <c r="A70" s="54">
        <v>65</v>
      </c>
      <c r="B70" s="55" t="s">
        <v>1266</v>
      </c>
      <c r="C70" s="56" t="s">
        <v>2449</v>
      </c>
      <c r="D70" s="56" t="s">
        <v>2484</v>
      </c>
      <c r="E70" s="55" t="s">
        <v>1267</v>
      </c>
      <c r="F70" s="55" t="s">
        <v>16</v>
      </c>
      <c r="G70" s="57" t="s">
        <v>1003</v>
      </c>
      <c r="H70" s="55" t="s">
        <v>2561</v>
      </c>
      <c r="I70" s="55" t="s">
        <v>2737</v>
      </c>
      <c r="J70" s="58">
        <v>32107</v>
      </c>
      <c r="K70" s="59">
        <v>2017</v>
      </c>
      <c r="L70" s="10" t="str">
        <f t="shared" si="0"/>
        <v>22/02/20</v>
      </c>
      <c r="M70" s="10" t="str">
        <f t="shared" si="1"/>
        <v>03/03/20</v>
      </c>
      <c r="N70" s="49" t="str">
        <f t="shared" si="2"/>
        <v>22/0</v>
      </c>
      <c r="O70" s="8" t="str">
        <f t="shared" si="3"/>
        <v>2/</v>
      </c>
      <c r="P70" s="8" t="str">
        <f t="shared" si="4"/>
        <v>20</v>
      </c>
      <c r="Q70" s="8" t="str">
        <f t="shared" si="5"/>
        <v>20/2//22/0</v>
      </c>
      <c r="R70" s="8" t="str">
        <f t="shared" si="6"/>
        <v>03/0</v>
      </c>
      <c r="S70" s="8" t="str">
        <f t="shared" si="7"/>
        <v>3/</v>
      </c>
      <c r="T70" s="8" t="str">
        <f t="shared" si="8"/>
        <v>20</v>
      </c>
      <c r="U70" s="8" t="str">
        <f t="shared" si="9"/>
        <v>20/3//03/0</v>
      </c>
    </row>
    <row r="71" spans="1:21" x14ac:dyDescent="0.25">
      <c r="A71" s="54">
        <v>66</v>
      </c>
      <c r="B71" s="55" t="s">
        <v>1206</v>
      </c>
      <c r="C71" s="56" t="s">
        <v>2449</v>
      </c>
      <c r="D71" s="56" t="s">
        <v>2495</v>
      </c>
      <c r="E71" s="55" t="s">
        <v>1207</v>
      </c>
      <c r="F71" s="55" t="s">
        <v>9</v>
      </c>
      <c r="G71" s="57" t="s">
        <v>1208</v>
      </c>
      <c r="H71" s="55" t="s">
        <v>2561</v>
      </c>
      <c r="I71" s="55" t="s">
        <v>2737</v>
      </c>
      <c r="J71" s="58">
        <v>8027</v>
      </c>
      <c r="K71" s="59">
        <v>2017</v>
      </c>
      <c r="L71" s="10" t="str">
        <f t="shared" ref="L71:L134" si="10">LEFT(H71,8)</f>
        <v>22/02/20</v>
      </c>
      <c r="M71" s="10" t="str">
        <f t="shared" ref="M71:M134" si="11">LEFT(I71,8)</f>
        <v>03/03/20</v>
      </c>
      <c r="N71" s="49" t="str">
        <f t="shared" ref="N71:N134" si="12">LEFT(L71,4)</f>
        <v>22/0</v>
      </c>
      <c r="O71" s="8" t="str">
        <f t="shared" ref="O71:O134" si="13">MID(L71,5,2)</f>
        <v>2/</v>
      </c>
      <c r="P71" s="8" t="str">
        <f t="shared" ref="P71:P134" si="14">MID(L71,7,2)</f>
        <v>20</v>
      </c>
      <c r="Q71" s="8" t="str">
        <f t="shared" ref="Q71:Q134" si="15">P71&amp;"/"&amp;O71&amp;"/"&amp;N71</f>
        <v>20/2//22/0</v>
      </c>
      <c r="R71" s="8" t="str">
        <f t="shared" ref="R71:R134" si="16">LEFT(M71,4)</f>
        <v>03/0</v>
      </c>
      <c r="S71" s="8" t="str">
        <f t="shared" ref="S71:S134" si="17">MID(M71,5,2)</f>
        <v>3/</v>
      </c>
      <c r="T71" s="8" t="str">
        <f t="shared" ref="T71:T134" si="18">MID(M71,7,2)</f>
        <v>20</v>
      </c>
      <c r="U71" s="8" t="str">
        <f t="shared" ref="U71:U134" si="19">T71&amp;"/"&amp;S71&amp;"/"&amp;R71</f>
        <v>20/3//03/0</v>
      </c>
    </row>
    <row r="72" spans="1:21" x14ac:dyDescent="0.25">
      <c r="A72" s="54">
        <v>67</v>
      </c>
      <c r="B72" s="55" t="s">
        <v>1083</v>
      </c>
      <c r="C72" s="56" t="s">
        <v>2477</v>
      </c>
      <c r="D72" s="56"/>
      <c r="E72" s="55" t="s">
        <v>1084</v>
      </c>
      <c r="F72" s="55" t="s">
        <v>16</v>
      </c>
      <c r="G72" s="57" t="s">
        <v>182</v>
      </c>
      <c r="H72" s="55" t="s">
        <v>2562</v>
      </c>
      <c r="I72" s="55" t="s">
        <v>2563</v>
      </c>
      <c r="J72" s="58">
        <v>16053</v>
      </c>
      <c r="K72" s="59">
        <v>2017</v>
      </c>
      <c r="L72" s="10" t="str">
        <f t="shared" si="10"/>
        <v>24/02/20</v>
      </c>
      <c r="M72" s="10" t="str">
        <f t="shared" si="11"/>
        <v>28/02/20</v>
      </c>
      <c r="N72" s="49" t="str">
        <f t="shared" si="12"/>
        <v>24/0</v>
      </c>
      <c r="O72" s="8" t="str">
        <f t="shared" si="13"/>
        <v>2/</v>
      </c>
      <c r="P72" s="8" t="str">
        <f t="shared" si="14"/>
        <v>20</v>
      </c>
      <c r="Q72" s="8" t="str">
        <f t="shared" si="15"/>
        <v>20/2//24/0</v>
      </c>
      <c r="R72" s="8" t="str">
        <f t="shared" si="16"/>
        <v>28/0</v>
      </c>
      <c r="S72" s="8" t="str">
        <f t="shared" si="17"/>
        <v>2/</v>
      </c>
      <c r="T72" s="8" t="str">
        <f t="shared" si="18"/>
        <v>20</v>
      </c>
      <c r="U72" s="8" t="str">
        <f t="shared" si="19"/>
        <v>20/2//28/0</v>
      </c>
    </row>
    <row r="73" spans="1:21" x14ac:dyDescent="0.25">
      <c r="A73" s="54">
        <v>68</v>
      </c>
      <c r="B73" s="55" t="s">
        <v>1251</v>
      </c>
      <c r="C73" s="56" t="s">
        <v>2449</v>
      </c>
      <c r="D73" s="56" t="s">
        <v>2476</v>
      </c>
      <c r="E73" s="55" t="s">
        <v>1252</v>
      </c>
      <c r="F73" s="55" t="s">
        <v>16</v>
      </c>
      <c r="G73" s="57" t="s">
        <v>1116</v>
      </c>
      <c r="H73" s="55" t="s">
        <v>2563</v>
      </c>
      <c r="I73" s="55" t="s">
        <v>2569</v>
      </c>
      <c r="J73" s="58">
        <v>25685</v>
      </c>
      <c r="K73" s="59">
        <v>2017</v>
      </c>
      <c r="L73" s="10" t="str">
        <f t="shared" si="10"/>
        <v>28/02/20</v>
      </c>
      <c r="M73" s="10" t="str">
        <f t="shared" si="11"/>
        <v>08/03/20</v>
      </c>
      <c r="N73" s="49" t="str">
        <f t="shared" si="12"/>
        <v>28/0</v>
      </c>
      <c r="O73" s="8" t="str">
        <f t="shared" si="13"/>
        <v>2/</v>
      </c>
      <c r="P73" s="8" t="str">
        <f t="shared" si="14"/>
        <v>20</v>
      </c>
      <c r="Q73" s="8" t="str">
        <f t="shared" si="15"/>
        <v>20/2//28/0</v>
      </c>
      <c r="R73" s="8" t="str">
        <f t="shared" si="16"/>
        <v>08/0</v>
      </c>
      <c r="S73" s="8" t="str">
        <f t="shared" si="17"/>
        <v>3/</v>
      </c>
      <c r="T73" s="8" t="str">
        <f t="shared" si="18"/>
        <v>20</v>
      </c>
      <c r="U73" s="8" t="str">
        <f t="shared" si="19"/>
        <v>20/3//08/0</v>
      </c>
    </row>
    <row r="74" spans="1:21" x14ac:dyDescent="0.25">
      <c r="A74" s="54">
        <v>69</v>
      </c>
      <c r="B74" s="55" t="s">
        <v>478</v>
      </c>
      <c r="C74" s="56" t="s">
        <v>2449</v>
      </c>
      <c r="D74" s="56" t="s">
        <v>2521</v>
      </c>
      <c r="E74" s="55" t="s">
        <v>640</v>
      </c>
      <c r="F74" s="55" t="s">
        <v>16</v>
      </c>
      <c r="G74" s="57" t="s">
        <v>1011</v>
      </c>
      <c r="H74" s="55" t="s">
        <v>2564</v>
      </c>
      <c r="I74" s="55" t="s">
        <v>2571</v>
      </c>
      <c r="J74" s="58">
        <v>32107</v>
      </c>
      <c r="K74" s="59">
        <v>2017</v>
      </c>
      <c r="L74" s="10" t="str">
        <f t="shared" si="10"/>
        <v>01/03/20</v>
      </c>
      <c r="M74" s="10" t="str">
        <f t="shared" si="11"/>
        <v>10/03/20</v>
      </c>
      <c r="N74" s="49" t="str">
        <f t="shared" si="12"/>
        <v>01/0</v>
      </c>
      <c r="O74" s="8" t="str">
        <f t="shared" si="13"/>
        <v>3/</v>
      </c>
      <c r="P74" s="8" t="str">
        <f t="shared" si="14"/>
        <v>20</v>
      </c>
      <c r="Q74" s="8" t="str">
        <f t="shared" si="15"/>
        <v>20/3//01/0</v>
      </c>
      <c r="R74" s="8" t="str">
        <f t="shared" si="16"/>
        <v>10/0</v>
      </c>
      <c r="S74" s="8" t="str">
        <f t="shared" si="17"/>
        <v>3/</v>
      </c>
      <c r="T74" s="8" t="str">
        <f t="shared" si="18"/>
        <v>20</v>
      </c>
      <c r="U74" s="8" t="str">
        <f t="shared" si="19"/>
        <v>20/3//10/0</v>
      </c>
    </row>
    <row r="75" spans="1:21" x14ac:dyDescent="0.25">
      <c r="A75" s="54">
        <v>70</v>
      </c>
      <c r="B75" s="55" t="s">
        <v>1160</v>
      </c>
      <c r="C75" s="56" t="s">
        <v>2449</v>
      </c>
      <c r="D75" s="56" t="s">
        <v>2484</v>
      </c>
      <c r="E75" s="55" t="s">
        <v>1161</v>
      </c>
      <c r="F75" s="55" t="s">
        <v>16</v>
      </c>
      <c r="G75" s="57" t="s">
        <v>1011</v>
      </c>
      <c r="H75" s="55" t="s">
        <v>2565</v>
      </c>
      <c r="I75" s="55" t="s">
        <v>2568</v>
      </c>
      <c r="J75" s="58">
        <v>4800</v>
      </c>
      <c r="K75" s="59">
        <v>2017</v>
      </c>
      <c r="L75" s="10" t="str">
        <f t="shared" si="10"/>
        <v>02/03/20</v>
      </c>
      <c r="M75" s="10" t="str">
        <f t="shared" si="11"/>
        <v>07/03/20</v>
      </c>
      <c r="N75" s="49" t="str">
        <f t="shared" si="12"/>
        <v>02/0</v>
      </c>
      <c r="O75" s="8" t="str">
        <f t="shared" si="13"/>
        <v>3/</v>
      </c>
      <c r="P75" s="8" t="str">
        <f t="shared" si="14"/>
        <v>20</v>
      </c>
      <c r="Q75" s="8" t="str">
        <f t="shared" si="15"/>
        <v>20/3//02/0</v>
      </c>
      <c r="R75" s="8" t="str">
        <f t="shared" si="16"/>
        <v>07/0</v>
      </c>
      <c r="S75" s="8" t="str">
        <f t="shared" si="17"/>
        <v>3/</v>
      </c>
      <c r="T75" s="8" t="str">
        <f t="shared" si="18"/>
        <v>20</v>
      </c>
      <c r="U75" s="8" t="str">
        <f t="shared" si="19"/>
        <v>20/3//07/0</v>
      </c>
    </row>
    <row r="76" spans="1:21" x14ac:dyDescent="0.25">
      <c r="A76" s="54">
        <v>71</v>
      </c>
      <c r="B76" s="55" t="s">
        <v>1245</v>
      </c>
      <c r="C76" s="56" t="s">
        <v>2449</v>
      </c>
      <c r="D76" s="56" t="s">
        <v>2491</v>
      </c>
      <c r="E76" s="55" t="s">
        <v>1246</v>
      </c>
      <c r="F76" s="55" t="s">
        <v>16</v>
      </c>
      <c r="G76" s="57" t="s">
        <v>76</v>
      </c>
      <c r="H76" s="55" t="s">
        <v>2565</v>
      </c>
      <c r="I76" s="55" t="s">
        <v>2568</v>
      </c>
      <c r="J76" s="58">
        <v>16000</v>
      </c>
      <c r="K76" s="59">
        <v>2017</v>
      </c>
      <c r="L76" s="10" t="str">
        <f t="shared" si="10"/>
        <v>02/03/20</v>
      </c>
      <c r="M76" s="10" t="str">
        <f t="shared" si="11"/>
        <v>07/03/20</v>
      </c>
      <c r="N76" s="49" t="str">
        <f t="shared" si="12"/>
        <v>02/0</v>
      </c>
      <c r="O76" s="8" t="str">
        <f t="shared" si="13"/>
        <v>3/</v>
      </c>
      <c r="P76" s="8" t="str">
        <f t="shared" si="14"/>
        <v>20</v>
      </c>
      <c r="Q76" s="8" t="str">
        <f t="shared" si="15"/>
        <v>20/3//02/0</v>
      </c>
      <c r="R76" s="8" t="str">
        <f t="shared" si="16"/>
        <v>07/0</v>
      </c>
      <c r="S76" s="8" t="str">
        <f t="shared" si="17"/>
        <v>3/</v>
      </c>
      <c r="T76" s="8" t="str">
        <f t="shared" si="18"/>
        <v>20</v>
      </c>
      <c r="U76" s="8" t="str">
        <f t="shared" si="19"/>
        <v>20/3//07/0</v>
      </c>
    </row>
    <row r="77" spans="1:21" x14ac:dyDescent="0.25">
      <c r="A77" s="54">
        <v>72</v>
      </c>
      <c r="B77" s="55" t="s">
        <v>1219</v>
      </c>
      <c r="C77" s="56" t="s">
        <v>2449</v>
      </c>
      <c r="D77" s="56" t="s">
        <v>2473</v>
      </c>
      <c r="E77" s="55" t="s">
        <v>1220</v>
      </c>
      <c r="F77" s="55" t="s">
        <v>16</v>
      </c>
      <c r="G77" s="57" t="s">
        <v>1221</v>
      </c>
      <c r="H77" s="55" t="s">
        <v>2566</v>
      </c>
      <c r="I77" s="55" t="s">
        <v>2568</v>
      </c>
      <c r="J77" s="58">
        <v>9600</v>
      </c>
      <c r="K77" s="59">
        <v>2017</v>
      </c>
      <c r="L77" s="10" t="str">
        <f t="shared" si="10"/>
        <v>04/03/20</v>
      </c>
      <c r="M77" s="10" t="str">
        <f t="shared" si="11"/>
        <v>07/03/20</v>
      </c>
      <c r="N77" s="49" t="str">
        <f t="shared" si="12"/>
        <v>04/0</v>
      </c>
      <c r="O77" s="8" t="str">
        <f t="shared" si="13"/>
        <v>3/</v>
      </c>
      <c r="P77" s="8" t="str">
        <f t="shared" si="14"/>
        <v>20</v>
      </c>
      <c r="Q77" s="8" t="str">
        <f t="shared" si="15"/>
        <v>20/3//04/0</v>
      </c>
      <c r="R77" s="8" t="str">
        <f t="shared" si="16"/>
        <v>07/0</v>
      </c>
      <c r="S77" s="8" t="str">
        <f t="shared" si="17"/>
        <v>3/</v>
      </c>
      <c r="T77" s="8" t="str">
        <f t="shared" si="18"/>
        <v>20</v>
      </c>
      <c r="U77" s="8" t="str">
        <f t="shared" si="19"/>
        <v>20/3//07/0</v>
      </c>
    </row>
    <row r="78" spans="1:21" x14ac:dyDescent="0.25">
      <c r="A78" s="54">
        <v>73</v>
      </c>
      <c r="B78" s="55" t="s">
        <v>1076</v>
      </c>
      <c r="C78" s="56" t="s">
        <v>2516</v>
      </c>
      <c r="D78" s="56"/>
      <c r="E78" s="55" t="s">
        <v>1077</v>
      </c>
      <c r="F78" s="55" t="s">
        <v>16</v>
      </c>
      <c r="G78" s="57" t="s">
        <v>88</v>
      </c>
      <c r="H78" s="55" t="s">
        <v>2567</v>
      </c>
      <c r="I78" s="55" t="s">
        <v>2739</v>
      </c>
      <c r="J78" s="58">
        <v>10435</v>
      </c>
      <c r="K78" s="59">
        <v>2017</v>
      </c>
      <c r="L78" s="10" t="str">
        <f t="shared" si="10"/>
        <v>05/03/20</v>
      </c>
      <c r="M78" s="10" t="str">
        <f t="shared" si="11"/>
        <v>17/03/20</v>
      </c>
      <c r="N78" s="49" t="str">
        <f t="shared" si="12"/>
        <v>05/0</v>
      </c>
      <c r="O78" s="8" t="str">
        <f t="shared" si="13"/>
        <v>3/</v>
      </c>
      <c r="P78" s="8" t="str">
        <f t="shared" si="14"/>
        <v>20</v>
      </c>
      <c r="Q78" s="8" t="str">
        <f t="shared" si="15"/>
        <v>20/3//05/0</v>
      </c>
      <c r="R78" s="8" t="str">
        <f t="shared" si="16"/>
        <v>17/0</v>
      </c>
      <c r="S78" s="8" t="str">
        <f t="shared" si="17"/>
        <v>3/</v>
      </c>
      <c r="T78" s="8" t="str">
        <f t="shared" si="18"/>
        <v>20</v>
      </c>
      <c r="U78" s="8" t="str">
        <f t="shared" si="19"/>
        <v>20/3//17/0</v>
      </c>
    </row>
    <row r="79" spans="1:21" x14ac:dyDescent="0.25">
      <c r="A79" s="54">
        <v>74</v>
      </c>
      <c r="B79" s="55" t="s">
        <v>495</v>
      </c>
      <c r="C79" s="56" t="s">
        <v>2449</v>
      </c>
      <c r="D79" s="56" t="s">
        <v>2473</v>
      </c>
      <c r="E79" s="55" t="s">
        <v>1187</v>
      </c>
      <c r="F79" s="55" t="s">
        <v>16</v>
      </c>
      <c r="G79" s="57" t="s">
        <v>1188</v>
      </c>
      <c r="H79" s="55" t="s">
        <v>2568</v>
      </c>
      <c r="I79" s="55" t="s">
        <v>2570</v>
      </c>
      <c r="J79" s="58">
        <v>6421</v>
      </c>
      <c r="K79" s="59">
        <v>2017</v>
      </c>
      <c r="L79" s="10" t="str">
        <f t="shared" si="10"/>
        <v>07/03/20</v>
      </c>
      <c r="M79" s="10" t="str">
        <f t="shared" si="11"/>
        <v>09/03/20</v>
      </c>
      <c r="N79" s="49" t="str">
        <f t="shared" si="12"/>
        <v>07/0</v>
      </c>
      <c r="O79" s="8" t="str">
        <f t="shared" si="13"/>
        <v>3/</v>
      </c>
      <c r="P79" s="8" t="str">
        <f t="shared" si="14"/>
        <v>20</v>
      </c>
      <c r="Q79" s="8" t="str">
        <f t="shared" si="15"/>
        <v>20/3//07/0</v>
      </c>
      <c r="R79" s="8" t="str">
        <f t="shared" si="16"/>
        <v>09/0</v>
      </c>
      <c r="S79" s="8" t="str">
        <f t="shared" si="17"/>
        <v>3/</v>
      </c>
      <c r="T79" s="8" t="str">
        <f t="shared" si="18"/>
        <v>20</v>
      </c>
      <c r="U79" s="8" t="str">
        <f t="shared" si="19"/>
        <v>20/3//09/0</v>
      </c>
    </row>
    <row r="80" spans="1:21" x14ac:dyDescent="0.25">
      <c r="A80" s="54">
        <v>75</v>
      </c>
      <c r="B80" s="55" t="s">
        <v>1162</v>
      </c>
      <c r="C80" s="56" t="s">
        <v>2449</v>
      </c>
      <c r="D80" s="56" t="s">
        <v>2457</v>
      </c>
      <c r="E80" s="55" t="s">
        <v>1163</v>
      </c>
      <c r="F80" s="55" t="s">
        <v>16</v>
      </c>
      <c r="G80" s="57" t="s">
        <v>182</v>
      </c>
      <c r="H80" s="55" t="s">
        <v>2569</v>
      </c>
      <c r="I80" s="55" t="s">
        <v>2573</v>
      </c>
      <c r="J80" s="58">
        <v>4800</v>
      </c>
      <c r="K80" s="59">
        <v>2017</v>
      </c>
      <c r="L80" s="10" t="str">
        <f t="shared" si="10"/>
        <v>08/03/20</v>
      </c>
      <c r="M80" s="10" t="str">
        <f t="shared" si="11"/>
        <v>13/03/20</v>
      </c>
      <c r="N80" s="49" t="str">
        <f t="shared" si="12"/>
        <v>08/0</v>
      </c>
      <c r="O80" s="8" t="str">
        <f t="shared" si="13"/>
        <v>3/</v>
      </c>
      <c r="P80" s="8" t="str">
        <f t="shared" si="14"/>
        <v>20</v>
      </c>
      <c r="Q80" s="8" t="str">
        <f t="shared" si="15"/>
        <v>20/3//08/0</v>
      </c>
      <c r="R80" s="8" t="str">
        <f t="shared" si="16"/>
        <v>13/0</v>
      </c>
      <c r="S80" s="8" t="str">
        <f t="shared" si="17"/>
        <v>3/</v>
      </c>
      <c r="T80" s="8" t="str">
        <f t="shared" si="18"/>
        <v>20</v>
      </c>
      <c r="U80" s="8" t="str">
        <f t="shared" si="19"/>
        <v>20/3//13/0</v>
      </c>
    </row>
    <row r="81" spans="1:21" x14ac:dyDescent="0.25">
      <c r="A81" s="54">
        <v>76</v>
      </c>
      <c r="B81" s="55" t="s">
        <v>1019</v>
      </c>
      <c r="C81" s="56" t="s">
        <v>2502</v>
      </c>
      <c r="D81" s="56"/>
      <c r="E81" s="55" t="s">
        <v>1020</v>
      </c>
      <c r="F81" s="55" t="s">
        <v>16</v>
      </c>
      <c r="G81" s="57" t="s">
        <v>1021</v>
      </c>
      <c r="H81" s="55" t="s">
        <v>2569</v>
      </c>
      <c r="I81" s="55" t="s">
        <v>2573</v>
      </c>
      <c r="J81" s="58">
        <v>4801</v>
      </c>
      <c r="K81" s="59">
        <v>2017</v>
      </c>
      <c r="L81" s="10" t="str">
        <f t="shared" si="10"/>
        <v>08/03/20</v>
      </c>
      <c r="M81" s="10" t="str">
        <f t="shared" si="11"/>
        <v>13/03/20</v>
      </c>
      <c r="N81" s="49" t="str">
        <f t="shared" si="12"/>
        <v>08/0</v>
      </c>
      <c r="O81" s="8" t="str">
        <f t="shared" si="13"/>
        <v>3/</v>
      </c>
      <c r="P81" s="8" t="str">
        <f t="shared" si="14"/>
        <v>20</v>
      </c>
      <c r="Q81" s="8" t="str">
        <f t="shared" si="15"/>
        <v>20/3//08/0</v>
      </c>
      <c r="R81" s="8" t="str">
        <f t="shared" si="16"/>
        <v>13/0</v>
      </c>
      <c r="S81" s="8" t="str">
        <f t="shared" si="17"/>
        <v>3/</v>
      </c>
      <c r="T81" s="8" t="str">
        <f t="shared" si="18"/>
        <v>20</v>
      </c>
      <c r="U81" s="8" t="str">
        <f t="shared" si="19"/>
        <v>20/3//13/0</v>
      </c>
    </row>
    <row r="82" spans="1:21" x14ac:dyDescent="0.25">
      <c r="A82" s="54">
        <v>77</v>
      </c>
      <c r="B82" s="55" t="s">
        <v>1242</v>
      </c>
      <c r="C82" s="56" t="s">
        <v>2449</v>
      </c>
      <c r="D82" s="56" t="s">
        <v>2492</v>
      </c>
      <c r="E82" s="55" t="s">
        <v>1243</v>
      </c>
      <c r="F82" s="55" t="s">
        <v>16</v>
      </c>
      <c r="G82" s="57" t="s">
        <v>1244</v>
      </c>
      <c r="H82" s="55" t="s">
        <v>2570</v>
      </c>
      <c r="I82" s="55" t="s">
        <v>2573</v>
      </c>
      <c r="J82" s="58">
        <v>16000</v>
      </c>
      <c r="K82" s="59">
        <v>2017</v>
      </c>
      <c r="L82" s="10" t="str">
        <f t="shared" si="10"/>
        <v>09/03/20</v>
      </c>
      <c r="M82" s="10" t="str">
        <f t="shared" si="11"/>
        <v>13/03/20</v>
      </c>
      <c r="N82" s="49" t="str">
        <f t="shared" si="12"/>
        <v>09/0</v>
      </c>
      <c r="O82" s="8" t="str">
        <f t="shared" si="13"/>
        <v>3/</v>
      </c>
      <c r="P82" s="8" t="str">
        <f t="shared" si="14"/>
        <v>20</v>
      </c>
      <c r="Q82" s="8" t="str">
        <f t="shared" si="15"/>
        <v>20/3//09/0</v>
      </c>
      <c r="R82" s="8" t="str">
        <f t="shared" si="16"/>
        <v>13/0</v>
      </c>
      <c r="S82" s="8" t="str">
        <f t="shared" si="17"/>
        <v>3/</v>
      </c>
      <c r="T82" s="8" t="str">
        <f t="shared" si="18"/>
        <v>20</v>
      </c>
      <c r="U82" s="8" t="str">
        <f t="shared" si="19"/>
        <v>20/3//13/0</v>
      </c>
    </row>
    <row r="83" spans="1:21" x14ac:dyDescent="0.25">
      <c r="A83" s="54">
        <v>78</v>
      </c>
      <c r="B83" s="55" t="s">
        <v>1153</v>
      </c>
      <c r="C83" s="56" t="s">
        <v>2449</v>
      </c>
      <c r="D83" s="56" t="s">
        <v>2517</v>
      </c>
      <c r="E83" s="55" t="s">
        <v>1154</v>
      </c>
      <c r="F83" s="55" t="s">
        <v>16</v>
      </c>
      <c r="G83" s="57" t="s">
        <v>182</v>
      </c>
      <c r="H83" s="55" t="s">
        <v>2571</v>
      </c>
      <c r="I83" s="55" t="s">
        <v>2740</v>
      </c>
      <c r="J83" s="58">
        <v>3270</v>
      </c>
      <c r="K83" s="59">
        <v>2017</v>
      </c>
      <c r="L83" s="10" t="str">
        <f t="shared" si="10"/>
        <v>10/03/20</v>
      </c>
      <c r="M83" s="10" t="str">
        <f t="shared" si="11"/>
        <v>15/03/20</v>
      </c>
      <c r="N83" s="49" t="str">
        <f t="shared" si="12"/>
        <v>10/0</v>
      </c>
      <c r="O83" s="8" t="str">
        <f t="shared" si="13"/>
        <v>3/</v>
      </c>
      <c r="P83" s="8" t="str">
        <f t="shared" si="14"/>
        <v>20</v>
      </c>
      <c r="Q83" s="8" t="str">
        <f t="shared" si="15"/>
        <v>20/3//10/0</v>
      </c>
      <c r="R83" s="8" t="str">
        <f t="shared" si="16"/>
        <v>15/0</v>
      </c>
      <c r="S83" s="8" t="str">
        <f t="shared" si="17"/>
        <v>3/</v>
      </c>
      <c r="T83" s="8" t="str">
        <f t="shared" si="18"/>
        <v>20</v>
      </c>
      <c r="U83" s="8" t="str">
        <f t="shared" si="19"/>
        <v>20/3//15/0</v>
      </c>
    </row>
    <row r="84" spans="1:21" x14ac:dyDescent="0.25">
      <c r="A84" s="54">
        <v>79</v>
      </c>
      <c r="B84" s="55" t="s">
        <v>1036</v>
      </c>
      <c r="C84" s="56" t="s">
        <v>2511</v>
      </c>
      <c r="D84" s="56"/>
      <c r="E84" s="55" t="s">
        <v>1037</v>
      </c>
      <c r="F84" s="55" t="s">
        <v>16</v>
      </c>
      <c r="G84" s="57" t="s">
        <v>1038</v>
      </c>
      <c r="H84" s="55" t="s">
        <v>2572</v>
      </c>
      <c r="I84" s="55" t="s">
        <v>2573</v>
      </c>
      <c r="J84" s="58">
        <v>6400</v>
      </c>
      <c r="K84" s="59">
        <v>2017</v>
      </c>
      <c r="L84" s="10" t="str">
        <f t="shared" si="10"/>
        <v>11/03/20</v>
      </c>
      <c r="M84" s="10" t="str">
        <f t="shared" si="11"/>
        <v>13/03/20</v>
      </c>
      <c r="N84" s="49" t="str">
        <f t="shared" si="12"/>
        <v>11/0</v>
      </c>
      <c r="O84" s="8" t="str">
        <f t="shared" si="13"/>
        <v>3/</v>
      </c>
      <c r="P84" s="8" t="str">
        <f t="shared" si="14"/>
        <v>20</v>
      </c>
      <c r="Q84" s="8" t="str">
        <f t="shared" si="15"/>
        <v>20/3//11/0</v>
      </c>
      <c r="R84" s="8" t="str">
        <f t="shared" si="16"/>
        <v>13/0</v>
      </c>
      <c r="S84" s="8" t="str">
        <f t="shared" si="17"/>
        <v>3/</v>
      </c>
      <c r="T84" s="8" t="str">
        <f t="shared" si="18"/>
        <v>20</v>
      </c>
      <c r="U84" s="8" t="str">
        <f t="shared" si="19"/>
        <v>20/3//13/0</v>
      </c>
    </row>
    <row r="85" spans="1:21" x14ac:dyDescent="0.25">
      <c r="A85" s="54">
        <v>80</v>
      </c>
      <c r="B85" s="55" t="s">
        <v>825</v>
      </c>
      <c r="C85" s="56" t="s">
        <v>2449</v>
      </c>
      <c r="D85" s="56" t="s">
        <v>2519</v>
      </c>
      <c r="E85" s="55" t="s">
        <v>1256</v>
      </c>
      <c r="F85" s="55" t="s">
        <v>16</v>
      </c>
      <c r="G85" s="57" t="s">
        <v>1183</v>
      </c>
      <c r="H85" s="55" t="s">
        <v>2573</v>
      </c>
      <c r="I85" s="55" t="s">
        <v>2577</v>
      </c>
      <c r="J85" s="58">
        <v>25685</v>
      </c>
      <c r="K85" s="59">
        <v>2017</v>
      </c>
      <c r="L85" s="10" t="str">
        <f t="shared" si="10"/>
        <v>13/03/20</v>
      </c>
      <c r="M85" s="10" t="str">
        <f t="shared" si="11"/>
        <v>20/03/20</v>
      </c>
      <c r="N85" s="49" t="str">
        <f t="shared" si="12"/>
        <v>13/0</v>
      </c>
      <c r="O85" s="8" t="str">
        <f t="shared" si="13"/>
        <v>3/</v>
      </c>
      <c r="P85" s="8" t="str">
        <f t="shared" si="14"/>
        <v>20</v>
      </c>
      <c r="Q85" s="8" t="str">
        <f t="shared" si="15"/>
        <v>20/3//13/0</v>
      </c>
      <c r="R85" s="8" t="str">
        <f t="shared" si="16"/>
        <v>20/0</v>
      </c>
      <c r="S85" s="8" t="str">
        <f t="shared" si="17"/>
        <v>3/</v>
      </c>
      <c r="T85" s="8" t="str">
        <f t="shared" si="18"/>
        <v>20</v>
      </c>
      <c r="U85" s="8" t="str">
        <f t="shared" si="19"/>
        <v>20/3//20/0</v>
      </c>
    </row>
    <row r="86" spans="1:21" x14ac:dyDescent="0.25">
      <c r="A86" s="54">
        <v>81</v>
      </c>
      <c r="B86" s="55" t="s">
        <v>1140</v>
      </c>
      <c r="C86" s="56" t="s">
        <v>2449</v>
      </c>
      <c r="D86" s="56" t="s">
        <v>2479</v>
      </c>
      <c r="E86" s="55" t="s">
        <v>1141</v>
      </c>
      <c r="F86" s="55" t="s">
        <v>16</v>
      </c>
      <c r="G86" s="57" t="s">
        <v>1142</v>
      </c>
      <c r="H86" s="55" t="s">
        <v>2573</v>
      </c>
      <c r="I86" s="55" t="s">
        <v>2575</v>
      </c>
      <c r="J86" s="58">
        <f>3200+6</f>
        <v>3206</v>
      </c>
      <c r="K86" s="59">
        <v>2017</v>
      </c>
      <c r="L86" s="10" t="str">
        <f t="shared" si="10"/>
        <v>13/03/20</v>
      </c>
      <c r="M86" s="10" t="str">
        <f t="shared" si="11"/>
        <v>16/03/20</v>
      </c>
      <c r="N86" s="49" t="str">
        <f t="shared" si="12"/>
        <v>13/0</v>
      </c>
      <c r="O86" s="8" t="str">
        <f t="shared" si="13"/>
        <v>3/</v>
      </c>
      <c r="P86" s="8" t="str">
        <f t="shared" si="14"/>
        <v>20</v>
      </c>
      <c r="Q86" s="8" t="str">
        <f t="shared" si="15"/>
        <v>20/3//13/0</v>
      </c>
      <c r="R86" s="8" t="str">
        <f t="shared" si="16"/>
        <v>16/0</v>
      </c>
      <c r="S86" s="8" t="str">
        <f t="shared" si="17"/>
        <v>3/</v>
      </c>
      <c r="T86" s="8" t="str">
        <f t="shared" si="18"/>
        <v>20</v>
      </c>
      <c r="U86" s="8" t="str">
        <f t="shared" si="19"/>
        <v>20/3//16/0</v>
      </c>
    </row>
    <row r="87" spans="1:21" x14ac:dyDescent="0.25">
      <c r="A87" s="54">
        <v>82</v>
      </c>
      <c r="B87" s="55" t="s">
        <v>1101</v>
      </c>
      <c r="C87" s="56" t="s">
        <v>2522</v>
      </c>
      <c r="D87" s="56"/>
      <c r="E87" s="55" t="s">
        <v>1102</v>
      </c>
      <c r="F87" s="55" t="s">
        <v>16</v>
      </c>
      <c r="G87" s="57" t="s">
        <v>1088</v>
      </c>
      <c r="H87" s="55" t="s">
        <v>2574</v>
      </c>
      <c r="I87" s="55" t="s">
        <v>2578</v>
      </c>
      <c r="J87" s="58">
        <v>25600</v>
      </c>
      <c r="K87" s="59">
        <v>2017</v>
      </c>
      <c r="L87" s="10" t="str">
        <f t="shared" si="10"/>
        <v>14/03/20</v>
      </c>
      <c r="M87" s="10" t="str">
        <f t="shared" si="11"/>
        <v>21/03/20</v>
      </c>
      <c r="N87" s="49" t="str">
        <f t="shared" si="12"/>
        <v>14/0</v>
      </c>
      <c r="O87" s="8" t="str">
        <f t="shared" si="13"/>
        <v>3/</v>
      </c>
      <c r="P87" s="8" t="str">
        <f t="shared" si="14"/>
        <v>20</v>
      </c>
      <c r="Q87" s="8" t="str">
        <f t="shared" si="15"/>
        <v>20/3//14/0</v>
      </c>
      <c r="R87" s="8" t="str">
        <f t="shared" si="16"/>
        <v>21/0</v>
      </c>
      <c r="S87" s="8" t="str">
        <f t="shared" si="17"/>
        <v>3/</v>
      </c>
      <c r="T87" s="8" t="str">
        <f t="shared" si="18"/>
        <v>20</v>
      </c>
      <c r="U87" s="8" t="str">
        <f t="shared" si="19"/>
        <v>20/3//21/0</v>
      </c>
    </row>
    <row r="88" spans="1:21" x14ac:dyDescent="0.25">
      <c r="A88" s="54">
        <v>83</v>
      </c>
      <c r="B88" s="55" t="s">
        <v>1200</v>
      </c>
      <c r="C88" s="56" t="s">
        <v>2449</v>
      </c>
      <c r="D88" s="56" t="s">
        <v>2465</v>
      </c>
      <c r="E88" s="55" t="s">
        <v>1201</v>
      </c>
      <c r="F88" s="55" t="s">
        <v>16</v>
      </c>
      <c r="G88" s="57" t="s">
        <v>1039</v>
      </c>
      <c r="H88" s="55" t="s">
        <v>2574</v>
      </c>
      <c r="I88" s="55" t="s">
        <v>2741</v>
      </c>
      <c r="J88" s="58">
        <v>7200</v>
      </c>
      <c r="K88" s="59">
        <v>2017</v>
      </c>
      <c r="L88" s="10" t="str">
        <f t="shared" si="10"/>
        <v>14/03/20</v>
      </c>
      <c r="M88" s="10" t="str">
        <f t="shared" si="11"/>
        <v>22/03/20</v>
      </c>
      <c r="N88" s="49" t="str">
        <f t="shared" si="12"/>
        <v>14/0</v>
      </c>
      <c r="O88" s="8" t="str">
        <f t="shared" si="13"/>
        <v>3/</v>
      </c>
      <c r="P88" s="8" t="str">
        <f t="shared" si="14"/>
        <v>20</v>
      </c>
      <c r="Q88" s="8" t="str">
        <f t="shared" si="15"/>
        <v>20/3//14/0</v>
      </c>
      <c r="R88" s="8" t="str">
        <f t="shared" si="16"/>
        <v>22/0</v>
      </c>
      <c r="S88" s="8" t="str">
        <f t="shared" si="17"/>
        <v>3/</v>
      </c>
      <c r="T88" s="8" t="str">
        <f t="shared" si="18"/>
        <v>20</v>
      </c>
      <c r="U88" s="8" t="str">
        <f t="shared" si="19"/>
        <v>20/3//22/0</v>
      </c>
    </row>
    <row r="89" spans="1:21" x14ac:dyDescent="0.25">
      <c r="A89" s="54">
        <v>84</v>
      </c>
      <c r="B89" s="55" t="s">
        <v>481</v>
      </c>
      <c r="C89" s="56" t="s">
        <v>2450</v>
      </c>
      <c r="D89" s="56"/>
      <c r="E89" s="55" t="s">
        <v>1078</v>
      </c>
      <c r="F89" s="55" t="s">
        <v>16</v>
      </c>
      <c r="G89" s="57" t="s">
        <v>17</v>
      </c>
      <c r="H89" s="55" t="s">
        <v>2575</v>
      </c>
      <c r="I89" s="55" t="s">
        <v>2742</v>
      </c>
      <c r="J89" s="58">
        <v>11201</v>
      </c>
      <c r="K89" s="59">
        <v>2017</v>
      </c>
      <c r="L89" s="10" t="str">
        <f t="shared" si="10"/>
        <v>16/03/20</v>
      </c>
      <c r="M89" s="10" t="str">
        <f t="shared" si="11"/>
        <v>29/03/20</v>
      </c>
      <c r="N89" s="49" t="str">
        <f t="shared" si="12"/>
        <v>16/0</v>
      </c>
      <c r="O89" s="8" t="str">
        <f t="shared" si="13"/>
        <v>3/</v>
      </c>
      <c r="P89" s="8" t="str">
        <f t="shared" si="14"/>
        <v>20</v>
      </c>
      <c r="Q89" s="8" t="str">
        <f t="shared" si="15"/>
        <v>20/3//16/0</v>
      </c>
      <c r="R89" s="8" t="str">
        <f t="shared" si="16"/>
        <v>29/0</v>
      </c>
      <c r="S89" s="8" t="str">
        <f t="shared" si="17"/>
        <v>3/</v>
      </c>
      <c r="T89" s="8" t="str">
        <f t="shared" si="18"/>
        <v>20</v>
      </c>
      <c r="U89" s="8" t="str">
        <f t="shared" si="19"/>
        <v>20/3//29/0</v>
      </c>
    </row>
    <row r="90" spans="1:21" x14ac:dyDescent="0.25">
      <c r="A90" s="54">
        <v>85</v>
      </c>
      <c r="B90" s="55" t="s">
        <v>1198</v>
      </c>
      <c r="C90" s="56" t="s">
        <v>2449</v>
      </c>
      <c r="D90" s="56" t="s">
        <v>2464</v>
      </c>
      <c r="E90" s="55" t="s">
        <v>1199</v>
      </c>
      <c r="F90" s="55" t="s">
        <v>16</v>
      </c>
      <c r="G90" s="57" t="s">
        <v>160</v>
      </c>
      <c r="H90" s="55" t="s">
        <v>2576</v>
      </c>
      <c r="I90" s="55" t="s">
        <v>2582</v>
      </c>
      <c r="J90" s="58">
        <v>7200</v>
      </c>
      <c r="K90" s="59">
        <v>2017</v>
      </c>
      <c r="L90" s="10" t="str">
        <f t="shared" si="10"/>
        <v>19/03/20</v>
      </c>
      <c r="M90" s="10" t="str">
        <f t="shared" si="11"/>
        <v>27/03/20</v>
      </c>
      <c r="N90" s="49" t="str">
        <f t="shared" si="12"/>
        <v>19/0</v>
      </c>
      <c r="O90" s="8" t="str">
        <f t="shared" si="13"/>
        <v>3/</v>
      </c>
      <c r="P90" s="8" t="str">
        <f t="shared" si="14"/>
        <v>20</v>
      </c>
      <c r="Q90" s="8" t="str">
        <f t="shared" si="15"/>
        <v>20/3//19/0</v>
      </c>
      <c r="R90" s="8" t="str">
        <f t="shared" si="16"/>
        <v>27/0</v>
      </c>
      <c r="S90" s="8" t="str">
        <f t="shared" si="17"/>
        <v>3/</v>
      </c>
      <c r="T90" s="8" t="str">
        <f t="shared" si="18"/>
        <v>20</v>
      </c>
      <c r="U90" s="8" t="str">
        <f t="shared" si="19"/>
        <v>20/3//27/0</v>
      </c>
    </row>
    <row r="91" spans="1:21" x14ac:dyDescent="0.25">
      <c r="A91" s="54">
        <v>86</v>
      </c>
      <c r="B91" s="55" t="s">
        <v>1253</v>
      </c>
      <c r="C91" s="56" t="s">
        <v>2449</v>
      </c>
      <c r="D91" s="56" t="s">
        <v>2507</v>
      </c>
      <c r="E91" s="55" t="s">
        <v>1254</v>
      </c>
      <c r="F91" s="55" t="s">
        <v>16</v>
      </c>
      <c r="G91" s="57" t="s">
        <v>1008</v>
      </c>
      <c r="H91" s="55" t="s">
        <v>2577</v>
      </c>
      <c r="I91" s="55" t="s">
        <v>2583</v>
      </c>
      <c r="J91" s="58">
        <v>25685</v>
      </c>
      <c r="K91" s="59">
        <v>2017</v>
      </c>
      <c r="L91" s="10" t="str">
        <f t="shared" si="10"/>
        <v>20/03/20</v>
      </c>
      <c r="M91" s="10" t="str">
        <f t="shared" si="11"/>
        <v>28/03/20</v>
      </c>
      <c r="N91" s="49" t="str">
        <f t="shared" si="12"/>
        <v>20/0</v>
      </c>
      <c r="O91" s="8" t="str">
        <f t="shared" si="13"/>
        <v>3/</v>
      </c>
      <c r="P91" s="8" t="str">
        <f t="shared" si="14"/>
        <v>20</v>
      </c>
      <c r="Q91" s="8" t="str">
        <f t="shared" si="15"/>
        <v>20/3//20/0</v>
      </c>
      <c r="R91" s="8" t="str">
        <f t="shared" si="16"/>
        <v>28/0</v>
      </c>
      <c r="S91" s="8" t="str">
        <f t="shared" si="17"/>
        <v>3/</v>
      </c>
      <c r="T91" s="8" t="str">
        <f t="shared" si="18"/>
        <v>20</v>
      </c>
      <c r="U91" s="8" t="str">
        <f t="shared" si="19"/>
        <v>20/3//28/0</v>
      </c>
    </row>
    <row r="92" spans="1:21" x14ac:dyDescent="0.25">
      <c r="A92" s="54">
        <v>87</v>
      </c>
      <c r="B92" s="55" t="s">
        <v>496</v>
      </c>
      <c r="C92" s="56" t="s">
        <v>2506</v>
      </c>
      <c r="D92" s="56"/>
      <c r="E92" s="55" t="s">
        <v>1093</v>
      </c>
      <c r="F92" s="55" t="s">
        <v>16</v>
      </c>
      <c r="G92" s="57" t="s">
        <v>1094</v>
      </c>
      <c r="H92" s="55" t="s">
        <v>2578</v>
      </c>
      <c r="I92" s="55" t="s">
        <v>2582</v>
      </c>
      <c r="J92" s="58">
        <v>22400</v>
      </c>
      <c r="K92" s="59">
        <v>2017</v>
      </c>
      <c r="L92" s="10" t="str">
        <f t="shared" si="10"/>
        <v>21/03/20</v>
      </c>
      <c r="M92" s="10" t="str">
        <f t="shared" si="11"/>
        <v>27/03/20</v>
      </c>
      <c r="N92" s="49" t="str">
        <f t="shared" si="12"/>
        <v>21/0</v>
      </c>
      <c r="O92" s="8" t="str">
        <f t="shared" si="13"/>
        <v>3/</v>
      </c>
      <c r="P92" s="8" t="str">
        <f t="shared" si="14"/>
        <v>20</v>
      </c>
      <c r="Q92" s="8" t="str">
        <f t="shared" si="15"/>
        <v>20/3//21/0</v>
      </c>
      <c r="R92" s="8" t="str">
        <f t="shared" si="16"/>
        <v>27/0</v>
      </c>
      <c r="S92" s="8" t="str">
        <f t="shared" si="17"/>
        <v>3/</v>
      </c>
      <c r="T92" s="8" t="str">
        <f t="shared" si="18"/>
        <v>20</v>
      </c>
      <c r="U92" s="8" t="str">
        <f t="shared" si="19"/>
        <v>20/3//27/0</v>
      </c>
    </row>
    <row r="93" spans="1:21" x14ac:dyDescent="0.25">
      <c r="A93" s="54">
        <v>88</v>
      </c>
      <c r="B93" s="55" t="s">
        <v>1272</v>
      </c>
      <c r="C93" s="56" t="s">
        <v>2449</v>
      </c>
      <c r="D93" s="56" t="s">
        <v>2490</v>
      </c>
      <c r="E93" s="55" t="s">
        <v>1273</v>
      </c>
      <c r="F93" s="55" t="s">
        <v>16</v>
      </c>
      <c r="G93" s="57" t="s">
        <v>1008</v>
      </c>
      <c r="H93" s="55" t="s">
        <v>2578</v>
      </c>
      <c r="I93" s="55" t="s">
        <v>2741</v>
      </c>
      <c r="J93" s="58">
        <v>33160</v>
      </c>
      <c r="K93" s="59">
        <v>2017</v>
      </c>
      <c r="L93" s="10" t="str">
        <f t="shared" si="10"/>
        <v>21/03/20</v>
      </c>
      <c r="M93" s="10" t="str">
        <f t="shared" si="11"/>
        <v>22/03/20</v>
      </c>
      <c r="N93" s="49" t="str">
        <f t="shared" si="12"/>
        <v>21/0</v>
      </c>
      <c r="O93" s="8" t="str">
        <f t="shared" si="13"/>
        <v>3/</v>
      </c>
      <c r="P93" s="8" t="str">
        <f t="shared" si="14"/>
        <v>20</v>
      </c>
      <c r="Q93" s="8" t="str">
        <f t="shared" si="15"/>
        <v>20/3//21/0</v>
      </c>
      <c r="R93" s="8" t="str">
        <f t="shared" si="16"/>
        <v>22/0</v>
      </c>
      <c r="S93" s="8" t="str">
        <f t="shared" si="17"/>
        <v>3/</v>
      </c>
      <c r="T93" s="8" t="str">
        <f t="shared" si="18"/>
        <v>20</v>
      </c>
      <c r="U93" s="8" t="str">
        <f t="shared" si="19"/>
        <v>20/3//22/0</v>
      </c>
    </row>
    <row r="94" spans="1:21" x14ac:dyDescent="0.25">
      <c r="A94" s="54">
        <v>89</v>
      </c>
      <c r="B94" s="55" t="s">
        <v>1040</v>
      </c>
      <c r="C94" s="56" t="s">
        <v>2516</v>
      </c>
      <c r="D94" s="56"/>
      <c r="E94" s="55" t="s">
        <v>1041</v>
      </c>
      <c r="F94" s="55" t="s">
        <v>16</v>
      </c>
      <c r="G94" s="57" t="s">
        <v>182</v>
      </c>
      <c r="H94" s="55" t="s">
        <v>2578</v>
      </c>
      <c r="I94" s="55" t="s">
        <v>2583</v>
      </c>
      <c r="J94" s="58">
        <v>6421</v>
      </c>
      <c r="K94" s="59">
        <v>2017</v>
      </c>
      <c r="L94" s="10" t="str">
        <f t="shared" si="10"/>
        <v>21/03/20</v>
      </c>
      <c r="M94" s="10" t="str">
        <f t="shared" si="11"/>
        <v>28/03/20</v>
      </c>
      <c r="N94" s="49" t="str">
        <f t="shared" si="12"/>
        <v>21/0</v>
      </c>
      <c r="O94" s="8" t="str">
        <f t="shared" si="13"/>
        <v>3/</v>
      </c>
      <c r="P94" s="8" t="str">
        <f t="shared" si="14"/>
        <v>20</v>
      </c>
      <c r="Q94" s="8" t="str">
        <f t="shared" si="15"/>
        <v>20/3//21/0</v>
      </c>
      <c r="R94" s="8" t="str">
        <f t="shared" si="16"/>
        <v>28/0</v>
      </c>
      <c r="S94" s="8" t="str">
        <f t="shared" si="17"/>
        <v>3/</v>
      </c>
      <c r="T94" s="8" t="str">
        <f t="shared" si="18"/>
        <v>20</v>
      </c>
      <c r="U94" s="8" t="str">
        <f t="shared" si="19"/>
        <v>20/3//28/0</v>
      </c>
    </row>
    <row r="95" spans="1:21" x14ac:dyDescent="0.25">
      <c r="A95" s="54">
        <v>90</v>
      </c>
      <c r="B95" s="55" t="s">
        <v>515</v>
      </c>
      <c r="C95" s="56" t="s">
        <v>2449</v>
      </c>
      <c r="D95" s="56" t="s">
        <v>2454</v>
      </c>
      <c r="E95" s="55" t="s">
        <v>1257</v>
      </c>
      <c r="F95" s="55" t="s">
        <v>16</v>
      </c>
      <c r="G95" s="57" t="s">
        <v>41</v>
      </c>
      <c r="H95" s="55" t="s">
        <v>2578</v>
      </c>
      <c r="I95" s="55" t="s">
        <v>2742</v>
      </c>
      <c r="J95" s="58">
        <v>25685</v>
      </c>
      <c r="K95" s="59">
        <v>2017</v>
      </c>
      <c r="L95" s="10" t="str">
        <f t="shared" si="10"/>
        <v>21/03/20</v>
      </c>
      <c r="M95" s="10" t="str">
        <f t="shared" si="11"/>
        <v>29/03/20</v>
      </c>
      <c r="N95" s="49" t="str">
        <f t="shared" si="12"/>
        <v>21/0</v>
      </c>
      <c r="O95" s="8" t="str">
        <f t="shared" si="13"/>
        <v>3/</v>
      </c>
      <c r="P95" s="8" t="str">
        <f t="shared" si="14"/>
        <v>20</v>
      </c>
      <c r="Q95" s="8" t="str">
        <f t="shared" si="15"/>
        <v>20/3//21/0</v>
      </c>
      <c r="R95" s="8" t="str">
        <f t="shared" si="16"/>
        <v>29/0</v>
      </c>
      <c r="S95" s="8" t="str">
        <f t="shared" si="17"/>
        <v>3/</v>
      </c>
      <c r="T95" s="8" t="str">
        <f t="shared" si="18"/>
        <v>20</v>
      </c>
      <c r="U95" s="8" t="str">
        <f t="shared" si="19"/>
        <v>20/3//29/0</v>
      </c>
    </row>
    <row r="96" spans="1:21" x14ac:dyDescent="0.25">
      <c r="A96" s="54">
        <v>91</v>
      </c>
      <c r="B96" s="55" t="s">
        <v>1080</v>
      </c>
      <c r="C96" s="56" t="s">
        <v>2459</v>
      </c>
      <c r="D96" s="56"/>
      <c r="E96" s="55" t="s">
        <v>1081</v>
      </c>
      <c r="F96" s="55" t="s">
        <v>16</v>
      </c>
      <c r="G96" s="57" t="s">
        <v>1082</v>
      </c>
      <c r="H96" s="55" t="s">
        <v>2579</v>
      </c>
      <c r="I96" s="55" t="s">
        <v>2582</v>
      </c>
      <c r="J96" s="58">
        <v>16000</v>
      </c>
      <c r="K96" s="59">
        <v>2017</v>
      </c>
      <c r="L96" s="10" t="str">
        <f t="shared" si="10"/>
        <v>23/03/20</v>
      </c>
      <c r="M96" s="10" t="str">
        <f t="shared" si="11"/>
        <v>27/03/20</v>
      </c>
      <c r="N96" s="49" t="str">
        <f t="shared" si="12"/>
        <v>23/0</v>
      </c>
      <c r="O96" s="8" t="str">
        <f t="shared" si="13"/>
        <v>3/</v>
      </c>
      <c r="P96" s="8" t="str">
        <f t="shared" si="14"/>
        <v>20</v>
      </c>
      <c r="Q96" s="8" t="str">
        <f t="shared" si="15"/>
        <v>20/3//23/0</v>
      </c>
      <c r="R96" s="8" t="str">
        <f t="shared" si="16"/>
        <v>27/0</v>
      </c>
      <c r="S96" s="8" t="str">
        <f t="shared" si="17"/>
        <v>3/</v>
      </c>
      <c r="T96" s="8" t="str">
        <f t="shared" si="18"/>
        <v>20</v>
      </c>
      <c r="U96" s="8" t="str">
        <f t="shared" si="19"/>
        <v>20/3//27/0</v>
      </c>
    </row>
    <row r="97" spans="1:21" x14ac:dyDescent="0.25">
      <c r="A97" s="54">
        <v>92</v>
      </c>
      <c r="B97" s="55" t="s">
        <v>487</v>
      </c>
      <c r="C97" s="56" t="s">
        <v>2449</v>
      </c>
      <c r="D97" s="56" t="s">
        <v>2519</v>
      </c>
      <c r="E97" s="55" t="s">
        <v>1144</v>
      </c>
      <c r="F97" s="55" t="s">
        <v>16</v>
      </c>
      <c r="G97" s="57" t="s">
        <v>21</v>
      </c>
      <c r="H97" s="55" t="s">
        <v>2580</v>
      </c>
      <c r="I97" s="55" t="s">
        <v>2581</v>
      </c>
      <c r="J97" s="58">
        <v>3200</v>
      </c>
      <c r="K97" s="59">
        <v>2017</v>
      </c>
      <c r="L97" s="10" t="str">
        <f t="shared" si="10"/>
        <v>25/03/20</v>
      </c>
      <c r="M97" s="10" t="str">
        <f t="shared" si="11"/>
        <v>26/03/20</v>
      </c>
      <c r="N97" s="49" t="str">
        <f t="shared" si="12"/>
        <v>25/0</v>
      </c>
      <c r="O97" s="8" t="str">
        <f t="shared" si="13"/>
        <v>3/</v>
      </c>
      <c r="P97" s="8" t="str">
        <f t="shared" si="14"/>
        <v>20</v>
      </c>
      <c r="Q97" s="8" t="str">
        <f t="shared" si="15"/>
        <v>20/3//25/0</v>
      </c>
      <c r="R97" s="8" t="str">
        <f t="shared" si="16"/>
        <v>26/0</v>
      </c>
      <c r="S97" s="8" t="str">
        <f t="shared" si="17"/>
        <v>3/</v>
      </c>
      <c r="T97" s="8" t="str">
        <f t="shared" si="18"/>
        <v>20</v>
      </c>
      <c r="U97" s="8" t="str">
        <f t="shared" si="19"/>
        <v>20/3//26/0</v>
      </c>
    </row>
    <row r="98" spans="1:21" x14ac:dyDescent="0.25">
      <c r="A98" s="54">
        <v>93</v>
      </c>
      <c r="B98" s="55" t="s">
        <v>1204</v>
      </c>
      <c r="C98" s="56" t="s">
        <v>2449</v>
      </c>
      <c r="D98" s="56" t="s">
        <v>2471</v>
      </c>
      <c r="E98" s="55" t="s">
        <v>1205</v>
      </c>
      <c r="F98" s="55" t="s">
        <v>16</v>
      </c>
      <c r="G98" s="57" t="s">
        <v>986</v>
      </c>
      <c r="H98" s="55" t="s">
        <v>2581</v>
      </c>
      <c r="I98" s="55" t="s">
        <v>2585</v>
      </c>
      <c r="J98" s="58">
        <v>7299</v>
      </c>
      <c r="K98" s="59">
        <v>2017</v>
      </c>
      <c r="L98" s="10" t="str">
        <f t="shared" si="10"/>
        <v>26/03/20</v>
      </c>
      <c r="M98" s="10" t="str">
        <f t="shared" si="11"/>
        <v>03/04/20</v>
      </c>
      <c r="N98" s="49" t="str">
        <f t="shared" si="12"/>
        <v>26/0</v>
      </c>
      <c r="O98" s="8" t="str">
        <f t="shared" si="13"/>
        <v>3/</v>
      </c>
      <c r="P98" s="8" t="str">
        <f t="shared" si="14"/>
        <v>20</v>
      </c>
      <c r="Q98" s="8" t="str">
        <f t="shared" si="15"/>
        <v>20/3//26/0</v>
      </c>
      <c r="R98" s="8" t="str">
        <f t="shared" si="16"/>
        <v>03/0</v>
      </c>
      <c r="S98" s="8" t="str">
        <f t="shared" si="17"/>
        <v>4/</v>
      </c>
      <c r="T98" s="8" t="str">
        <f t="shared" si="18"/>
        <v>20</v>
      </c>
      <c r="U98" s="8" t="str">
        <f t="shared" si="19"/>
        <v>20/4//03/0</v>
      </c>
    </row>
    <row r="99" spans="1:21" x14ac:dyDescent="0.25">
      <c r="A99" s="54">
        <v>94</v>
      </c>
      <c r="B99" s="55" t="s">
        <v>1048</v>
      </c>
      <c r="C99" s="56" t="s">
        <v>2471</v>
      </c>
      <c r="D99" s="56"/>
      <c r="E99" s="55" t="s">
        <v>1049</v>
      </c>
      <c r="F99" s="55" t="s">
        <v>16</v>
      </c>
      <c r="G99" s="57" t="s">
        <v>97</v>
      </c>
      <c r="H99" s="55" t="s">
        <v>2582</v>
      </c>
      <c r="I99" s="55" t="s">
        <v>2585</v>
      </c>
      <c r="J99" s="58">
        <v>6527</v>
      </c>
      <c r="K99" s="59">
        <v>2017</v>
      </c>
      <c r="L99" s="10" t="str">
        <f t="shared" si="10"/>
        <v>27/03/20</v>
      </c>
      <c r="M99" s="10" t="str">
        <f t="shared" si="11"/>
        <v>03/04/20</v>
      </c>
      <c r="N99" s="49" t="str">
        <f t="shared" si="12"/>
        <v>27/0</v>
      </c>
      <c r="O99" s="8" t="str">
        <f t="shared" si="13"/>
        <v>3/</v>
      </c>
      <c r="P99" s="8" t="str">
        <f t="shared" si="14"/>
        <v>20</v>
      </c>
      <c r="Q99" s="8" t="str">
        <f t="shared" si="15"/>
        <v>20/3//27/0</v>
      </c>
      <c r="R99" s="8" t="str">
        <f t="shared" si="16"/>
        <v>03/0</v>
      </c>
      <c r="S99" s="8" t="str">
        <f t="shared" si="17"/>
        <v>4/</v>
      </c>
      <c r="T99" s="8" t="str">
        <f t="shared" si="18"/>
        <v>20</v>
      </c>
      <c r="U99" s="8" t="str">
        <f t="shared" si="19"/>
        <v>20/4//03/0</v>
      </c>
    </row>
    <row r="100" spans="1:21" x14ac:dyDescent="0.25">
      <c r="A100" s="54">
        <v>95</v>
      </c>
      <c r="B100" s="55" t="s">
        <v>1202</v>
      </c>
      <c r="C100" s="56" t="s">
        <v>2449</v>
      </c>
      <c r="D100" s="56" t="s">
        <v>2516</v>
      </c>
      <c r="E100" s="55" t="s">
        <v>1203</v>
      </c>
      <c r="F100" s="55" t="s">
        <v>16</v>
      </c>
      <c r="G100" s="57" t="s">
        <v>1060</v>
      </c>
      <c r="H100" s="55" t="s">
        <v>2583</v>
      </c>
      <c r="I100" s="55" t="s">
        <v>2586</v>
      </c>
      <c r="J100" s="58">
        <v>7293</v>
      </c>
      <c r="K100" s="59">
        <v>2017</v>
      </c>
      <c r="L100" s="10" t="str">
        <f t="shared" si="10"/>
        <v>28/03/20</v>
      </c>
      <c r="M100" s="10" t="str">
        <f t="shared" si="11"/>
        <v>05/04/20</v>
      </c>
      <c r="N100" s="49" t="str">
        <f t="shared" si="12"/>
        <v>28/0</v>
      </c>
      <c r="O100" s="8" t="str">
        <f t="shared" si="13"/>
        <v>3/</v>
      </c>
      <c r="P100" s="8" t="str">
        <f t="shared" si="14"/>
        <v>20</v>
      </c>
      <c r="Q100" s="8" t="str">
        <f t="shared" si="15"/>
        <v>20/3//28/0</v>
      </c>
      <c r="R100" s="8" t="str">
        <f t="shared" si="16"/>
        <v>05/0</v>
      </c>
      <c r="S100" s="8" t="str">
        <f t="shared" si="17"/>
        <v>4/</v>
      </c>
      <c r="T100" s="8" t="str">
        <f t="shared" si="18"/>
        <v>20</v>
      </c>
      <c r="U100" s="8" t="str">
        <f t="shared" si="19"/>
        <v>20/4//05/0</v>
      </c>
    </row>
    <row r="101" spans="1:21" x14ac:dyDescent="0.25">
      <c r="A101" s="54">
        <v>96</v>
      </c>
      <c r="B101" s="55" t="s">
        <v>1196</v>
      </c>
      <c r="C101" s="56" t="s">
        <v>2449</v>
      </c>
      <c r="D101" s="56" t="s">
        <v>2464</v>
      </c>
      <c r="E101" s="55" t="s">
        <v>1197</v>
      </c>
      <c r="F101" s="55" t="s">
        <v>16</v>
      </c>
      <c r="G101" s="57" t="s">
        <v>88</v>
      </c>
      <c r="H101" s="55" t="s">
        <v>2583</v>
      </c>
      <c r="I101" s="55" t="s">
        <v>2743</v>
      </c>
      <c r="J101" s="58">
        <v>6622</v>
      </c>
      <c r="K101" s="59">
        <v>2017</v>
      </c>
      <c r="L101" s="10" t="str">
        <f t="shared" si="10"/>
        <v>28/03/20</v>
      </c>
      <c r="M101" s="10" t="str">
        <f t="shared" si="11"/>
        <v>04/04/20</v>
      </c>
      <c r="N101" s="49" t="str">
        <f t="shared" si="12"/>
        <v>28/0</v>
      </c>
      <c r="O101" s="8" t="str">
        <f t="shared" si="13"/>
        <v>3/</v>
      </c>
      <c r="P101" s="8" t="str">
        <f t="shared" si="14"/>
        <v>20</v>
      </c>
      <c r="Q101" s="8" t="str">
        <f t="shared" si="15"/>
        <v>20/3//28/0</v>
      </c>
      <c r="R101" s="8" t="str">
        <f t="shared" si="16"/>
        <v>04/0</v>
      </c>
      <c r="S101" s="8" t="str">
        <f t="shared" si="17"/>
        <v>4/</v>
      </c>
      <c r="T101" s="8" t="str">
        <f t="shared" si="18"/>
        <v>20</v>
      </c>
      <c r="U101" s="8" t="str">
        <f t="shared" si="19"/>
        <v>20/4//04/0</v>
      </c>
    </row>
    <row r="102" spans="1:21" x14ac:dyDescent="0.25">
      <c r="A102" s="54">
        <v>97</v>
      </c>
      <c r="B102" s="55" t="s">
        <v>505</v>
      </c>
      <c r="C102" s="56" t="s">
        <v>2449</v>
      </c>
      <c r="D102" s="56" t="s">
        <v>2450</v>
      </c>
      <c r="E102" s="55" t="s">
        <v>1214</v>
      </c>
      <c r="F102" s="55" t="s">
        <v>16</v>
      </c>
      <c r="G102" s="57" t="s">
        <v>1215</v>
      </c>
      <c r="H102" s="55" t="s">
        <v>2584</v>
      </c>
      <c r="I102" s="55" t="s">
        <v>2588</v>
      </c>
      <c r="J102" s="58">
        <v>8963</v>
      </c>
      <c r="K102" s="59">
        <v>2017</v>
      </c>
      <c r="L102" s="10" t="str">
        <f t="shared" si="10"/>
        <v>02/04/20</v>
      </c>
      <c r="M102" s="10" t="str">
        <f t="shared" si="11"/>
        <v>12/04/20</v>
      </c>
      <c r="N102" s="49" t="str">
        <f t="shared" si="12"/>
        <v>02/0</v>
      </c>
      <c r="O102" s="8" t="str">
        <f t="shared" si="13"/>
        <v>4/</v>
      </c>
      <c r="P102" s="8" t="str">
        <f t="shared" si="14"/>
        <v>20</v>
      </c>
      <c r="Q102" s="8" t="str">
        <f t="shared" si="15"/>
        <v>20/4//02/0</v>
      </c>
      <c r="R102" s="8" t="str">
        <f t="shared" si="16"/>
        <v>12/0</v>
      </c>
      <c r="S102" s="8" t="str">
        <f t="shared" si="17"/>
        <v>4/</v>
      </c>
      <c r="T102" s="8" t="str">
        <f t="shared" si="18"/>
        <v>20</v>
      </c>
      <c r="U102" s="8" t="str">
        <f t="shared" si="19"/>
        <v>20/4//12/0</v>
      </c>
    </row>
    <row r="103" spans="1:21" x14ac:dyDescent="0.25">
      <c r="A103" s="54">
        <v>98</v>
      </c>
      <c r="B103" s="55" t="s">
        <v>1277</v>
      </c>
      <c r="C103" s="56" t="s">
        <v>2449</v>
      </c>
      <c r="D103" s="56" t="s">
        <v>2462</v>
      </c>
      <c r="E103" s="55" t="s">
        <v>1278</v>
      </c>
      <c r="F103" s="55" t="s">
        <v>16</v>
      </c>
      <c r="G103" s="57" t="s">
        <v>1248</v>
      </c>
      <c r="H103" s="55" t="s">
        <v>2585</v>
      </c>
      <c r="I103" s="55" t="s">
        <v>2589</v>
      </c>
      <c r="J103" s="58">
        <v>35711</v>
      </c>
      <c r="K103" s="59">
        <v>2017</v>
      </c>
      <c r="L103" s="10" t="str">
        <f t="shared" si="10"/>
        <v>03/04/20</v>
      </c>
      <c r="M103" s="10" t="str">
        <f t="shared" si="11"/>
        <v>13/04/20</v>
      </c>
      <c r="N103" s="49" t="str">
        <f t="shared" si="12"/>
        <v>03/0</v>
      </c>
      <c r="O103" s="8" t="str">
        <f t="shared" si="13"/>
        <v>4/</v>
      </c>
      <c r="P103" s="8" t="str">
        <f t="shared" si="14"/>
        <v>20</v>
      </c>
      <c r="Q103" s="8" t="str">
        <f t="shared" si="15"/>
        <v>20/4//03/0</v>
      </c>
      <c r="R103" s="8" t="str">
        <f t="shared" si="16"/>
        <v>13/0</v>
      </c>
      <c r="S103" s="8" t="str">
        <f t="shared" si="17"/>
        <v>4/</v>
      </c>
      <c r="T103" s="8" t="str">
        <f t="shared" si="18"/>
        <v>20</v>
      </c>
      <c r="U103" s="8" t="str">
        <f t="shared" si="19"/>
        <v>20/4//13/0</v>
      </c>
    </row>
    <row r="104" spans="1:21" x14ac:dyDescent="0.25">
      <c r="A104" s="54">
        <v>99</v>
      </c>
      <c r="B104" s="55" t="s">
        <v>513</v>
      </c>
      <c r="C104" s="56" t="s">
        <v>2449</v>
      </c>
      <c r="D104" s="56" t="s">
        <v>2488</v>
      </c>
      <c r="E104" s="55" t="s">
        <v>1209</v>
      </c>
      <c r="F104" s="55" t="s">
        <v>16</v>
      </c>
      <c r="G104" s="57" t="s">
        <v>991</v>
      </c>
      <c r="H104" s="55" t="s">
        <v>2585</v>
      </c>
      <c r="I104" s="55" t="s">
        <v>2588</v>
      </c>
      <c r="J104" s="58">
        <v>8191</v>
      </c>
      <c r="K104" s="59">
        <v>2017</v>
      </c>
      <c r="L104" s="10" t="str">
        <f t="shared" si="10"/>
        <v>03/04/20</v>
      </c>
      <c r="M104" s="10" t="str">
        <f t="shared" si="11"/>
        <v>12/04/20</v>
      </c>
      <c r="N104" s="49" t="str">
        <f t="shared" si="12"/>
        <v>03/0</v>
      </c>
      <c r="O104" s="8" t="str">
        <f t="shared" si="13"/>
        <v>4/</v>
      </c>
      <c r="P104" s="8" t="str">
        <f t="shared" si="14"/>
        <v>20</v>
      </c>
      <c r="Q104" s="8" t="str">
        <f t="shared" si="15"/>
        <v>20/4//03/0</v>
      </c>
      <c r="R104" s="8" t="str">
        <f t="shared" si="16"/>
        <v>12/0</v>
      </c>
      <c r="S104" s="8" t="str">
        <f t="shared" si="17"/>
        <v>4/</v>
      </c>
      <c r="T104" s="8" t="str">
        <f t="shared" si="18"/>
        <v>20</v>
      </c>
      <c r="U104" s="8" t="str">
        <f t="shared" si="19"/>
        <v>20/4//12/0</v>
      </c>
    </row>
    <row r="105" spans="1:21" x14ac:dyDescent="0.25">
      <c r="A105" s="54">
        <v>100</v>
      </c>
      <c r="B105" s="55" t="s">
        <v>1189</v>
      </c>
      <c r="C105" s="56" t="s">
        <v>2449</v>
      </c>
      <c r="D105" s="56" t="s">
        <v>2456</v>
      </c>
      <c r="E105" s="55" t="s">
        <v>1190</v>
      </c>
      <c r="F105" s="55" t="s">
        <v>51</v>
      </c>
      <c r="G105" s="57" t="s">
        <v>391</v>
      </c>
      <c r="H105" s="55" t="s">
        <v>2585</v>
      </c>
      <c r="I105" s="55" t="s">
        <v>2586</v>
      </c>
      <c r="J105" s="58">
        <v>6501</v>
      </c>
      <c r="K105" s="59">
        <v>2017</v>
      </c>
      <c r="L105" s="10" t="str">
        <f t="shared" si="10"/>
        <v>03/04/20</v>
      </c>
      <c r="M105" s="10" t="str">
        <f t="shared" si="11"/>
        <v>05/04/20</v>
      </c>
      <c r="N105" s="49" t="str">
        <f t="shared" si="12"/>
        <v>03/0</v>
      </c>
      <c r="O105" s="8" t="str">
        <f t="shared" si="13"/>
        <v>4/</v>
      </c>
      <c r="P105" s="8" t="str">
        <f t="shared" si="14"/>
        <v>20</v>
      </c>
      <c r="Q105" s="8" t="str">
        <f t="shared" si="15"/>
        <v>20/4//03/0</v>
      </c>
      <c r="R105" s="8" t="str">
        <f t="shared" si="16"/>
        <v>05/0</v>
      </c>
      <c r="S105" s="8" t="str">
        <f t="shared" si="17"/>
        <v>4/</v>
      </c>
      <c r="T105" s="8" t="str">
        <f t="shared" si="18"/>
        <v>20</v>
      </c>
      <c r="U105" s="8" t="str">
        <f t="shared" si="19"/>
        <v>20/4//05/0</v>
      </c>
    </row>
    <row r="106" spans="1:21" x14ac:dyDescent="0.25">
      <c r="A106" s="54">
        <v>101</v>
      </c>
      <c r="B106" s="55" t="s">
        <v>488</v>
      </c>
      <c r="C106" s="56" t="s">
        <v>2460</v>
      </c>
      <c r="D106" s="56"/>
      <c r="E106" s="55" t="s">
        <v>1029</v>
      </c>
      <c r="F106" s="55" t="s">
        <v>16</v>
      </c>
      <c r="G106" s="57" t="s">
        <v>1030</v>
      </c>
      <c r="H106" s="55" t="s">
        <v>2585</v>
      </c>
      <c r="I106" s="55" t="s">
        <v>2744</v>
      </c>
      <c r="J106" s="58">
        <v>5686</v>
      </c>
      <c r="K106" s="59">
        <v>2017</v>
      </c>
      <c r="L106" s="10" t="str">
        <f t="shared" si="10"/>
        <v>03/04/20</v>
      </c>
      <c r="M106" s="10" t="str">
        <f t="shared" si="11"/>
        <v>10/04/20</v>
      </c>
      <c r="N106" s="49" t="str">
        <f t="shared" si="12"/>
        <v>03/0</v>
      </c>
      <c r="O106" s="8" t="str">
        <f t="shared" si="13"/>
        <v>4/</v>
      </c>
      <c r="P106" s="8" t="str">
        <f t="shared" si="14"/>
        <v>20</v>
      </c>
      <c r="Q106" s="8" t="str">
        <f t="shared" si="15"/>
        <v>20/4//03/0</v>
      </c>
      <c r="R106" s="8" t="str">
        <f t="shared" si="16"/>
        <v>10/0</v>
      </c>
      <c r="S106" s="8" t="str">
        <f t="shared" si="17"/>
        <v>4/</v>
      </c>
      <c r="T106" s="8" t="str">
        <f t="shared" si="18"/>
        <v>20</v>
      </c>
      <c r="U106" s="8" t="str">
        <f t="shared" si="19"/>
        <v>20/4//10/0</v>
      </c>
    </row>
    <row r="107" spans="1:21" x14ac:dyDescent="0.25">
      <c r="A107" s="54">
        <v>102</v>
      </c>
      <c r="B107" s="55" t="s">
        <v>999</v>
      </c>
      <c r="C107" s="56" t="s">
        <v>2475</v>
      </c>
      <c r="D107" s="56"/>
      <c r="E107" s="55" t="s">
        <v>1000</v>
      </c>
      <c r="F107" s="55" t="s">
        <v>16</v>
      </c>
      <c r="G107" s="57" t="s">
        <v>1001</v>
      </c>
      <c r="H107" s="55" t="s">
        <v>2586</v>
      </c>
      <c r="I107" s="55" t="s">
        <v>2586</v>
      </c>
      <c r="J107" s="58">
        <v>3200</v>
      </c>
      <c r="K107" s="59">
        <v>2017</v>
      </c>
      <c r="L107" s="10" t="str">
        <f t="shared" si="10"/>
        <v>05/04/20</v>
      </c>
      <c r="M107" s="10" t="str">
        <f t="shared" si="11"/>
        <v>05/04/20</v>
      </c>
      <c r="N107" s="49" t="str">
        <f t="shared" si="12"/>
        <v>05/0</v>
      </c>
      <c r="O107" s="8" t="str">
        <f t="shared" si="13"/>
        <v>4/</v>
      </c>
      <c r="P107" s="8" t="str">
        <f t="shared" si="14"/>
        <v>20</v>
      </c>
      <c r="Q107" s="8" t="str">
        <f t="shared" si="15"/>
        <v>20/4//05/0</v>
      </c>
      <c r="R107" s="8" t="str">
        <f t="shared" si="16"/>
        <v>05/0</v>
      </c>
      <c r="S107" s="8" t="str">
        <f t="shared" si="17"/>
        <v>4/</v>
      </c>
      <c r="T107" s="8" t="str">
        <f t="shared" si="18"/>
        <v>20</v>
      </c>
      <c r="U107" s="8" t="str">
        <f t="shared" si="19"/>
        <v>20/4//05/0</v>
      </c>
    </row>
    <row r="108" spans="1:21" x14ac:dyDescent="0.25">
      <c r="A108" s="54">
        <v>103</v>
      </c>
      <c r="B108" s="55" t="s">
        <v>1193</v>
      </c>
      <c r="C108" s="56" t="s">
        <v>2449</v>
      </c>
      <c r="D108" s="56" t="s">
        <v>2461</v>
      </c>
      <c r="E108" s="55" t="s">
        <v>1194</v>
      </c>
      <c r="F108" s="55" t="s">
        <v>16</v>
      </c>
      <c r="G108" s="57" t="s">
        <v>1195</v>
      </c>
      <c r="H108" s="55" t="s">
        <v>2586</v>
      </c>
      <c r="I108" s="55" t="s">
        <v>2587</v>
      </c>
      <c r="J108" s="58">
        <v>6552</v>
      </c>
      <c r="K108" s="59">
        <v>2017</v>
      </c>
      <c r="L108" s="10" t="str">
        <f t="shared" si="10"/>
        <v>05/04/20</v>
      </c>
      <c r="M108" s="10" t="str">
        <f t="shared" si="11"/>
        <v>07/04/20</v>
      </c>
      <c r="N108" s="49" t="str">
        <f t="shared" si="12"/>
        <v>05/0</v>
      </c>
      <c r="O108" s="8" t="str">
        <f t="shared" si="13"/>
        <v>4/</v>
      </c>
      <c r="P108" s="8" t="str">
        <f t="shared" si="14"/>
        <v>20</v>
      </c>
      <c r="Q108" s="8" t="str">
        <f t="shared" si="15"/>
        <v>20/4//05/0</v>
      </c>
      <c r="R108" s="8" t="str">
        <f t="shared" si="16"/>
        <v>07/0</v>
      </c>
      <c r="S108" s="8" t="str">
        <f t="shared" si="17"/>
        <v>4/</v>
      </c>
      <c r="T108" s="8" t="str">
        <f t="shared" si="18"/>
        <v>20</v>
      </c>
      <c r="U108" s="8" t="str">
        <f t="shared" si="19"/>
        <v>20/4//07/0</v>
      </c>
    </row>
    <row r="109" spans="1:21" x14ac:dyDescent="0.25">
      <c r="A109" s="54">
        <v>104</v>
      </c>
      <c r="B109" s="55" t="s">
        <v>1165</v>
      </c>
      <c r="C109" s="56" t="s">
        <v>2449</v>
      </c>
      <c r="D109" s="56" t="s">
        <v>2503</v>
      </c>
      <c r="E109" s="55" t="s">
        <v>1166</v>
      </c>
      <c r="F109" s="55" t="s">
        <v>16</v>
      </c>
      <c r="G109" s="57" t="s">
        <v>76</v>
      </c>
      <c r="H109" s="55" t="s">
        <v>2586</v>
      </c>
      <c r="I109" s="55" t="s">
        <v>2744</v>
      </c>
      <c r="J109" s="58">
        <v>4905</v>
      </c>
      <c r="K109" s="59">
        <v>2017</v>
      </c>
      <c r="L109" s="10" t="str">
        <f t="shared" si="10"/>
        <v>05/04/20</v>
      </c>
      <c r="M109" s="10" t="str">
        <f t="shared" si="11"/>
        <v>10/04/20</v>
      </c>
      <c r="N109" s="49" t="str">
        <f t="shared" si="12"/>
        <v>05/0</v>
      </c>
      <c r="O109" s="8" t="str">
        <f t="shared" si="13"/>
        <v>4/</v>
      </c>
      <c r="P109" s="8" t="str">
        <f t="shared" si="14"/>
        <v>20</v>
      </c>
      <c r="Q109" s="8" t="str">
        <f t="shared" si="15"/>
        <v>20/4//05/0</v>
      </c>
      <c r="R109" s="8" t="str">
        <f t="shared" si="16"/>
        <v>10/0</v>
      </c>
      <c r="S109" s="8" t="str">
        <f t="shared" si="17"/>
        <v>4/</v>
      </c>
      <c r="T109" s="8" t="str">
        <f t="shared" si="18"/>
        <v>20</v>
      </c>
      <c r="U109" s="8" t="str">
        <f t="shared" si="19"/>
        <v>20/4//10/0</v>
      </c>
    </row>
    <row r="110" spans="1:21" x14ac:dyDescent="0.25">
      <c r="A110" s="54">
        <v>105</v>
      </c>
      <c r="B110" s="55" t="s">
        <v>1034</v>
      </c>
      <c r="C110" s="56" t="s">
        <v>2460</v>
      </c>
      <c r="D110" s="56"/>
      <c r="E110" s="55" t="s">
        <v>1035</v>
      </c>
      <c r="F110" s="55" t="s">
        <v>16</v>
      </c>
      <c r="G110" s="57" t="s">
        <v>276</v>
      </c>
      <c r="H110" s="55" t="s">
        <v>2587</v>
      </c>
      <c r="I110" s="55" t="s">
        <v>2745</v>
      </c>
      <c r="J110" s="58">
        <v>6400</v>
      </c>
      <c r="K110" s="59">
        <v>2017</v>
      </c>
      <c r="L110" s="10" t="str">
        <f t="shared" si="10"/>
        <v>07/04/20</v>
      </c>
      <c r="M110" s="10" t="str">
        <f t="shared" si="11"/>
        <v>09/04/20</v>
      </c>
      <c r="N110" s="49" t="str">
        <f t="shared" si="12"/>
        <v>07/0</v>
      </c>
      <c r="O110" s="8" t="str">
        <f t="shared" si="13"/>
        <v>4/</v>
      </c>
      <c r="P110" s="8" t="str">
        <f t="shared" si="14"/>
        <v>20</v>
      </c>
      <c r="Q110" s="8" t="str">
        <f t="shared" si="15"/>
        <v>20/4//07/0</v>
      </c>
      <c r="R110" s="8" t="str">
        <f t="shared" si="16"/>
        <v>09/0</v>
      </c>
      <c r="S110" s="8" t="str">
        <f t="shared" si="17"/>
        <v>4/</v>
      </c>
      <c r="T110" s="8" t="str">
        <f t="shared" si="18"/>
        <v>20</v>
      </c>
      <c r="U110" s="8" t="str">
        <f t="shared" si="19"/>
        <v>20/4//09/0</v>
      </c>
    </row>
    <row r="111" spans="1:21" x14ac:dyDescent="0.25">
      <c r="A111" s="54">
        <v>106</v>
      </c>
      <c r="B111" s="55" t="s">
        <v>1225</v>
      </c>
      <c r="C111" s="56" t="s">
        <v>2449</v>
      </c>
      <c r="D111" s="56" t="s">
        <v>2459</v>
      </c>
      <c r="E111" s="55" t="s">
        <v>1226</v>
      </c>
      <c r="F111" s="55" t="s">
        <v>16</v>
      </c>
      <c r="G111" s="57" t="s">
        <v>995</v>
      </c>
      <c r="H111" s="55" t="s">
        <v>2587</v>
      </c>
      <c r="I111" s="55" t="s">
        <v>2744</v>
      </c>
      <c r="J111" s="58">
        <v>9866</v>
      </c>
      <c r="K111" s="59">
        <v>2017</v>
      </c>
      <c r="L111" s="10" t="str">
        <f t="shared" si="10"/>
        <v>07/04/20</v>
      </c>
      <c r="M111" s="10" t="str">
        <f t="shared" si="11"/>
        <v>10/04/20</v>
      </c>
      <c r="N111" s="49" t="str">
        <f t="shared" si="12"/>
        <v>07/0</v>
      </c>
      <c r="O111" s="8" t="str">
        <f t="shared" si="13"/>
        <v>4/</v>
      </c>
      <c r="P111" s="8" t="str">
        <f t="shared" si="14"/>
        <v>20</v>
      </c>
      <c r="Q111" s="8" t="str">
        <f t="shared" si="15"/>
        <v>20/4//07/0</v>
      </c>
      <c r="R111" s="8" t="str">
        <f t="shared" si="16"/>
        <v>10/0</v>
      </c>
      <c r="S111" s="8" t="str">
        <f t="shared" si="17"/>
        <v>4/</v>
      </c>
      <c r="T111" s="8" t="str">
        <f t="shared" si="18"/>
        <v>20</v>
      </c>
      <c r="U111" s="8" t="str">
        <f t="shared" si="19"/>
        <v>20/4//10/0</v>
      </c>
    </row>
    <row r="112" spans="1:21" x14ac:dyDescent="0.25">
      <c r="A112" s="54">
        <v>107</v>
      </c>
      <c r="B112" s="55" t="s">
        <v>508</v>
      </c>
      <c r="C112" s="56" t="s">
        <v>2449</v>
      </c>
      <c r="D112" s="56" t="s">
        <v>2475</v>
      </c>
      <c r="E112" s="55" t="s">
        <v>1271</v>
      </c>
      <c r="F112" s="55" t="s">
        <v>16</v>
      </c>
      <c r="G112" s="57" t="s">
        <v>763</v>
      </c>
      <c r="H112" s="55" t="s">
        <v>2587</v>
      </c>
      <c r="I112" s="55" t="s">
        <v>2591</v>
      </c>
      <c r="J112" s="58">
        <v>32731</v>
      </c>
      <c r="K112" s="59">
        <v>2017</v>
      </c>
      <c r="L112" s="10" t="str">
        <f t="shared" si="10"/>
        <v>07/04/20</v>
      </c>
      <c r="M112" s="10" t="str">
        <f t="shared" si="11"/>
        <v>17/04/20</v>
      </c>
      <c r="N112" s="49" t="str">
        <f t="shared" si="12"/>
        <v>07/0</v>
      </c>
      <c r="O112" s="8" t="str">
        <f t="shared" si="13"/>
        <v>4/</v>
      </c>
      <c r="P112" s="8" t="str">
        <f t="shared" si="14"/>
        <v>20</v>
      </c>
      <c r="Q112" s="8" t="str">
        <f t="shared" si="15"/>
        <v>20/4//07/0</v>
      </c>
      <c r="R112" s="8" t="str">
        <f t="shared" si="16"/>
        <v>17/0</v>
      </c>
      <c r="S112" s="8" t="str">
        <f t="shared" si="17"/>
        <v>4/</v>
      </c>
      <c r="T112" s="8" t="str">
        <f t="shared" si="18"/>
        <v>20</v>
      </c>
      <c r="U112" s="8" t="str">
        <f t="shared" si="19"/>
        <v>20/4//17/0</v>
      </c>
    </row>
    <row r="113" spans="1:21" x14ac:dyDescent="0.25">
      <c r="A113" s="54">
        <v>108</v>
      </c>
      <c r="B113" s="55" t="s">
        <v>531</v>
      </c>
      <c r="C113" s="56" t="s">
        <v>2449</v>
      </c>
      <c r="D113" s="56" t="s">
        <v>2484</v>
      </c>
      <c r="E113" s="55" t="s">
        <v>1268</v>
      </c>
      <c r="F113" s="55" t="s">
        <v>16</v>
      </c>
      <c r="G113" s="57" t="s">
        <v>1118</v>
      </c>
      <c r="H113" s="55" t="s">
        <v>2588</v>
      </c>
      <c r="I113" s="55" t="s">
        <v>2594</v>
      </c>
      <c r="J113" s="58">
        <v>32530</v>
      </c>
      <c r="K113" s="59">
        <v>2017</v>
      </c>
      <c r="L113" s="10" t="str">
        <f t="shared" si="10"/>
        <v>12/04/20</v>
      </c>
      <c r="M113" s="10" t="str">
        <f t="shared" si="11"/>
        <v>21/04/20</v>
      </c>
      <c r="N113" s="49" t="str">
        <f t="shared" si="12"/>
        <v>12/0</v>
      </c>
      <c r="O113" s="8" t="str">
        <f t="shared" si="13"/>
        <v>4/</v>
      </c>
      <c r="P113" s="8" t="str">
        <f t="shared" si="14"/>
        <v>20</v>
      </c>
      <c r="Q113" s="8" t="str">
        <f t="shared" si="15"/>
        <v>20/4//12/0</v>
      </c>
      <c r="R113" s="8" t="str">
        <f t="shared" si="16"/>
        <v>21/0</v>
      </c>
      <c r="S113" s="8" t="str">
        <f t="shared" si="17"/>
        <v>4/</v>
      </c>
      <c r="T113" s="8" t="str">
        <f t="shared" si="18"/>
        <v>20</v>
      </c>
      <c r="U113" s="8" t="str">
        <f t="shared" si="19"/>
        <v>20/4//21/0</v>
      </c>
    </row>
    <row r="114" spans="1:21" x14ac:dyDescent="0.25">
      <c r="A114" s="54">
        <v>109</v>
      </c>
      <c r="B114" s="55" t="s">
        <v>1258</v>
      </c>
      <c r="C114" s="56" t="s">
        <v>2449</v>
      </c>
      <c r="D114" s="56" t="s">
        <v>2489</v>
      </c>
      <c r="E114" s="55" t="s">
        <v>1259</v>
      </c>
      <c r="F114" s="55" t="s">
        <v>16</v>
      </c>
      <c r="G114" s="57" t="s">
        <v>17</v>
      </c>
      <c r="H114" s="55" t="s">
        <v>2588</v>
      </c>
      <c r="I114" s="55" t="s">
        <v>2746</v>
      </c>
      <c r="J114" s="58">
        <v>26342</v>
      </c>
      <c r="K114" s="59">
        <v>2017</v>
      </c>
      <c r="L114" s="10" t="str">
        <f t="shared" si="10"/>
        <v>12/04/20</v>
      </c>
      <c r="M114" s="10" t="str">
        <f t="shared" si="11"/>
        <v>19/04/20</v>
      </c>
      <c r="N114" s="49" t="str">
        <f t="shared" si="12"/>
        <v>12/0</v>
      </c>
      <c r="O114" s="8" t="str">
        <f t="shared" si="13"/>
        <v>4/</v>
      </c>
      <c r="P114" s="8" t="str">
        <f t="shared" si="14"/>
        <v>20</v>
      </c>
      <c r="Q114" s="8" t="str">
        <f t="shared" si="15"/>
        <v>20/4//12/0</v>
      </c>
      <c r="R114" s="8" t="str">
        <f t="shared" si="16"/>
        <v>19/0</v>
      </c>
      <c r="S114" s="8" t="str">
        <f t="shared" si="17"/>
        <v>4/</v>
      </c>
      <c r="T114" s="8" t="str">
        <f t="shared" si="18"/>
        <v>20</v>
      </c>
      <c r="U114" s="8" t="str">
        <f t="shared" si="19"/>
        <v>20/4//19/0</v>
      </c>
    </row>
    <row r="115" spans="1:21" x14ac:dyDescent="0.25">
      <c r="A115" s="54">
        <v>110</v>
      </c>
      <c r="B115" s="55" t="s">
        <v>517</v>
      </c>
      <c r="C115" s="56" t="s">
        <v>2489</v>
      </c>
      <c r="D115" s="56"/>
      <c r="E115" s="55" t="s">
        <v>1050</v>
      </c>
      <c r="F115" s="55" t="s">
        <v>16</v>
      </c>
      <c r="G115" s="57" t="s">
        <v>1051</v>
      </c>
      <c r="H115" s="55" t="s">
        <v>2589</v>
      </c>
      <c r="I115" s="55" t="s">
        <v>2747</v>
      </c>
      <c r="J115" s="58">
        <v>6583</v>
      </c>
      <c r="K115" s="59">
        <v>2017</v>
      </c>
      <c r="L115" s="10" t="str">
        <f t="shared" si="10"/>
        <v>13/04/20</v>
      </c>
      <c r="M115" s="10" t="str">
        <f t="shared" si="11"/>
        <v>16/04/20</v>
      </c>
      <c r="N115" s="49" t="str">
        <f t="shared" si="12"/>
        <v>13/0</v>
      </c>
      <c r="O115" s="8" t="str">
        <f t="shared" si="13"/>
        <v>4/</v>
      </c>
      <c r="P115" s="8" t="str">
        <f t="shared" si="14"/>
        <v>20</v>
      </c>
      <c r="Q115" s="8" t="str">
        <f t="shared" si="15"/>
        <v>20/4//13/0</v>
      </c>
      <c r="R115" s="8" t="str">
        <f t="shared" si="16"/>
        <v>16/0</v>
      </c>
      <c r="S115" s="8" t="str">
        <f t="shared" si="17"/>
        <v>4/</v>
      </c>
      <c r="T115" s="8" t="str">
        <f t="shared" si="18"/>
        <v>20</v>
      </c>
      <c r="U115" s="8" t="str">
        <f t="shared" si="19"/>
        <v>20/4//16/0</v>
      </c>
    </row>
    <row r="116" spans="1:21" x14ac:dyDescent="0.25">
      <c r="A116" s="54">
        <v>111</v>
      </c>
      <c r="B116" s="55" t="s">
        <v>1269</v>
      </c>
      <c r="C116" s="56" t="s">
        <v>2449</v>
      </c>
      <c r="D116" s="56" t="s">
        <v>2451</v>
      </c>
      <c r="E116" s="55" t="s">
        <v>1270</v>
      </c>
      <c r="F116" s="55" t="s">
        <v>16</v>
      </c>
      <c r="G116" s="57" t="s">
        <v>21</v>
      </c>
      <c r="H116" s="55" t="s">
        <v>2590</v>
      </c>
      <c r="I116" s="55" t="s">
        <v>2748</v>
      </c>
      <c r="J116" s="58">
        <v>32709</v>
      </c>
      <c r="K116" s="59">
        <v>2017</v>
      </c>
      <c r="L116" s="10" t="str">
        <f t="shared" si="10"/>
        <v>14/04/20</v>
      </c>
      <c r="M116" s="10" t="str">
        <f t="shared" si="11"/>
        <v>24/04/20</v>
      </c>
      <c r="N116" s="49" t="str">
        <f t="shared" si="12"/>
        <v>14/0</v>
      </c>
      <c r="O116" s="8" t="str">
        <f t="shared" si="13"/>
        <v>4/</v>
      </c>
      <c r="P116" s="8" t="str">
        <f t="shared" si="14"/>
        <v>20</v>
      </c>
      <c r="Q116" s="8" t="str">
        <f t="shared" si="15"/>
        <v>20/4//14/0</v>
      </c>
      <c r="R116" s="8" t="str">
        <f t="shared" si="16"/>
        <v>24/0</v>
      </c>
      <c r="S116" s="8" t="str">
        <f t="shared" si="17"/>
        <v>4/</v>
      </c>
      <c r="T116" s="8" t="str">
        <f t="shared" si="18"/>
        <v>20</v>
      </c>
      <c r="U116" s="8" t="str">
        <f t="shared" si="19"/>
        <v>20/4//24/0</v>
      </c>
    </row>
    <row r="117" spans="1:21" x14ac:dyDescent="0.25">
      <c r="A117" s="54">
        <v>112</v>
      </c>
      <c r="B117" s="55" t="s">
        <v>1104</v>
      </c>
      <c r="C117" s="56" t="s">
        <v>2487</v>
      </c>
      <c r="D117" s="56"/>
      <c r="E117" s="55" t="s">
        <v>1105</v>
      </c>
      <c r="F117" s="55" t="s">
        <v>16</v>
      </c>
      <c r="G117" s="57" t="s">
        <v>1106</v>
      </c>
      <c r="H117" s="55" t="s">
        <v>2591</v>
      </c>
      <c r="I117" s="55" t="s">
        <v>2748</v>
      </c>
      <c r="J117" s="58">
        <v>26259</v>
      </c>
      <c r="K117" s="59">
        <v>2017</v>
      </c>
      <c r="L117" s="10" t="str">
        <f t="shared" si="10"/>
        <v>17/04/20</v>
      </c>
      <c r="M117" s="10" t="str">
        <f t="shared" si="11"/>
        <v>24/04/20</v>
      </c>
      <c r="N117" s="49" t="str">
        <f t="shared" si="12"/>
        <v>17/0</v>
      </c>
      <c r="O117" s="8" t="str">
        <f t="shared" si="13"/>
        <v>4/</v>
      </c>
      <c r="P117" s="8" t="str">
        <f t="shared" si="14"/>
        <v>20</v>
      </c>
      <c r="Q117" s="8" t="str">
        <f t="shared" si="15"/>
        <v>20/4//17/0</v>
      </c>
      <c r="R117" s="8" t="str">
        <f t="shared" si="16"/>
        <v>24/0</v>
      </c>
      <c r="S117" s="8" t="str">
        <f t="shared" si="17"/>
        <v>4/</v>
      </c>
      <c r="T117" s="8" t="str">
        <f t="shared" si="18"/>
        <v>20</v>
      </c>
      <c r="U117" s="8" t="str">
        <f t="shared" si="19"/>
        <v>20/4//24/0</v>
      </c>
    </row>
    <row r="118" spans="1:21" x14ac:dyDescent="0.25">
      <c r="A118" s="54">
        <v>113</v>
      </c>
      <c r="B118" s="55" t="s">
        <v>1180</v>
      </c>
      <c r="C118" s="56" t="s">
        <v>2449</v>
      </c>
      <c r="D118" s="56" t="s">
        <v>2483</v>
      </c>
      <c r="E118" s="55" t="s">
        <v>1181</v>
      </c>
      <c r="F118" s="55" t="s">
        <v>16</v>
      </c>
      <c r="G118" s="57" t="s">
        <v>182</v>
      </c>
      <c r="H118" s="55" t="s">
        <v>2592</v>
      </c>
      <c r="I118" s="55" t="s">
        <v>2596</v>
      </c>
      <c r="J118" s="58">
        <v>5772</v>
      </c>
      <c r="K118" s="59">
        <v>2017</v>
      </c>
      <c r="L118" s="10" t="str">
        <f t="shared" si="10"/>
        <v>18/04/20</v>
      </c>
      <c r="M118" s="10" t="str">
        <f t="shared" si="11"/>
        <v>25/04/20</v>
      </c>
      <c r="N118" s="49" t="str">
        <f t="shared" si="12"/>
        <v>18/0</v>
      </c>
      <c r="O118" s="8" t="str">
        <f t="shared" si="13"/>
        <v>4/</v>
      </c>
      <c r="P118" s="8" t="str">
        <f t="shared" si="14"/>
        <v>20</v>
      </c>
      <c r="Q118" s="8" t="str">
        <f t="shared" si="15"/>
        <v>20/4//18/0</v>
      </c>
      <c r="R118" s="8" t="str">
        <f t="shared" si="16"/>
        <v>25/0</v>
      </c>
      <c r="S118" s="8" t="str">
        <f t="shared" si="17"/>
        <v>4/</v>
      </c>
      <c r="T118" s="8" t="str">
        <f t="shared" si="18"/>
        <v>20</v>
      </c>
      <c r="U118" s="8" t="str">
        <f t="shared" si="19"/>
        <v>20/4//25/0</v>
      </c>
    </row>
    <row r="119" spans="1:21" x14ac:dyDescent="0.25">
      <c r="A119" s="54">
        <v>114</v>
      </c>
      <c r="B119" s="55" t="s">
        <v>1015</v>
      </c>
      <c r="C119" s="56" t="s">
        <v>2480</v>
      </c>
      <c r="D119" s="56"/>
      <c r="E119" s="55" t="s">
        <v>1016</v>
      </c>
      <c r="F119" s="55" t="s">
        <v>16</v>
      </c>
      <c r="G119" s="57" t="s">
        <v>21</v>
      </c>
      <c r="H119" s="55" t="s">
        <v>2592</v>
      </c>
      <c r="I119" s="55" t="s">
        <v>2746</v>
      </c>
      <c r="J119" s="58">
        <v>3565</v>
      </c>
      <c r="K119" s="59">
        <v>2017</v>
      </c>
      <c r="L119" s="10" t="str">
        <f t="shared" si="10"/>
        <v>18/04/20</v>
      </c>
      <c r="M119" s="10" t="str">
        <f t="shared" si="11"/>
        <v>19/04/20</v>
      </c>
      <c r="N119" s="49" t="str">
        <f t="shared" si="12"/>
        <v>18/0</v>
      </c>
      <c r="O119" s="8" t="str">
        <f t="shared" si="13"/>
        <v>4/</v>
      </c>
      <c r="P119" s="8" t="str">
        <f t="shared" si="14"/>
        <v>20</v>
      </c>
      <c r="Q119" s="8" t="str">
        <f t="shared" si="15"/>
        <v>20/4//18/0</v>
      </c>
      <c r="R119" s="8" t="str">
        <f t="shared" si="16"/>
        <v>19/0</v>
      </c>
      <c r="S119" s="8" t="str">
        <f t="shared" si="17"/>
        <v>4/</v>
      </c>
      <c r="T119" s="8" t="str">
        <f t="shared" si="18"/>
        <v>20</v>
      </c>
      <c r="U119" s="8" t="str">
        <f t="shared" si="19"/>
        <v>20/4//19/0</v>
      </c>
    </row>
    <row r="120" spans="1:21" x14ac:dyDescent="0.25">
      <c r="A120" s="54">
        <v>115</v>
      </c>
      <c r="B120" s="55" t="s">
        <v>1127</v>
      </c>
      <c r="C120" s="56" t="s">
        <v>2449</v>
      </c>
      <c r="D120" s="56" t="s">
        <v>2511</v>
      </c>
      <c r="E120" s="55" t="s">
        <v>1128</v>
      </c>
      <c r="F120" s="55" t="s">
        <v>16</v>
      </c>
      <c r="G120" s="57" t="s">
        <v>1129</v>
      </c>
      <c r="H120" s="55" t="s">
        <v>2593</v>
      </c>
      <c r="I120" s="55" t="s">
        <v>2594</v>
      </c>
      <c r="J120" s="58">
        <v>1613</v>
      </c>
      <c r="K120" s="59">
        <v>2017</v>
      </c>
      <c r="L120" s="10" t="str">
        <f t="shared" si="10"/>
        <v>20/04/20</v>
      </c>
      <c r="M120" s="10" t="str">
        <f t="shared" si="11"/>
        <v>21/04/20</v>
      </c>
      <c r="N120" s="49" t="str">
        <f t="shared" si="12"/>
        <v>20/0</v>
      </c>
      <c r="O120" s="8" t="str">
        <f t="shared" si="13"/>
        <v>4/</v>
      </c>
      <c r="P120" s="8" t="str">
        <f t="shared" si="14"/>
        <v>20</v>
      </c>
      <c r="Q120" s="8" t="str">
        <f t="shared" si="15"/>
        <v>20/4//20/0</v>
      </c>
      <c r="R120" s="8" t="str">
        <f t="shared" si="16"/>
        <v>21/0</v>
      </c>
      <c r="S120" s="8" t="str">
        <f t="shared" si="17"/>
        <v>4/</v>
      </c>
      <c r="T120" s="8" t="str">
        <f t="shared" si="18"/>
        <v>20</v>
      </c>
      <c r="U120" s="8" t="str">
        <f t="shared" si="19"/>
        <v>20/4//21/0</v>
      </c>
    </row>
    <row r="121" spans="1:21" x14ac:dyDescent="0.25">
      <c r="A121" s="54">
        <v>116</v>
      </c>
      <c r="B121" s="55" t="s">
        <v>1004</v>
      </c>
      <c r="C121" s="56" t="s">
        <v>2450</v>
      </c>
      <c r="D121" s="56"/>
      <c r="E121" s="55" t="s">
        <v>1005</v>
      </c>
      <c r="F121" s="55" t="s">
        <v>16</v>
      </c>
      <c r="G121" s="57" t="s">
        <v>36</v>
      </c>
      <c r="H121" s="55" t="s">
        <v>2594</v>
      </c>
      <c r="I121" s="55" t="s">
        <v>2748</v>
      </c>
      <c r="J121" s="58">
        <v>3246</v>
      </c>
      <c r="K121" s="59">
        <v>2017</v>
      </c>
      <c r="L121" s="10" t="str">
        <f t="shared" si="10"/>
        <v>21/04/20</v>
      </c>
      <c r="M121" s="10" t="str">
        <f t="shared" si="11"/>
        <v>24/04/20</v>
      </c>
      <c r="N121" s="49" t="str">
        <f t="shared" si="12"/>
        <v>21/0</v>
      </c>
      <c r="O121" s="8" t="str">
        <f t="shared" si="13"/>
        <v>4/</v>
      </c>
      <c r="P121" s="8" t="str">
        <f t="shared" si="14"/>
        <v>20</v>
      </c>
      <c r="Q121" s="8" t="str">
        <f t="shared" si="15"/>
        <v>20/4//21/0</v>
      </c>
      <c r="R121" s="8" t="str">
        <f t="shared" si="16"/>
        <v>24/0</v>
      </c>
      <c r="S121" s="8" t="str">
        <f t="shared" si="17"/>
        <v>4/</v>
      </c>
      <c r="T121" s="8" t="str">
        <f t="shared" si="18"/>
        <v>20</v>
      </c>
      <c r="U121" s="8" t="str">
        <f t="shared" si="19"/>
        <v>20/4//24/0</v>
      </c>
    </row>
    <row r="122" spans="1:21" x14ac:dyDescent="0.25">
      <c r="A122" s="54">
        <v>117</v>
      </c>
      <c r="B122" s="55" t="s">
        <v>777</v>
      </c>
      <c r="C122" s="56" t="s">
        <v>2502</v>
      </c>
      <c r="D122" s="56"/>
      <c r="E122" s="55" t="s">
        <v>1046</v>
      </c>
      <c r="F122" s="55" t="s">
        <v>16</v>
      </c>
      <c r="G122" s="57" t="s">
        <v>1047</v>
      </c>
      <c r="H122" s="55" t="s">
        <v>2595</v>
      </c>
      <c r="I122" s="55" t="s">
        <v>2749</v>
      </c>
      <c r="J122" s="58">
        <v>6488</v>
      </c>
      <c r="K122" s="59">
        <v>2017</v>
      </c>
      <c r="L122" s="10" t="str">
        <f t="shared" si="10"/>
        <v>22/04/20</v>
      </c>
      <c r="M122" s="10" t="str">
        <f t="shared" si="11"/>
        <v>23/04/20</v>
      </c>
      <c r="N122" s="49" t="str">
        <f t="shared" si="12"/>
        <v>22/0</v>
      </c>
      <c r="O122" s="8" t="str">
        <f t="shared" si="13"/>
        <v>4/</v>
      </c>
      <c r="P122" s="8" t="str">
        <f t="shared" si="14"/>
        <v>20</v>
      </c>
      <c r="Q122" s="8" t="str">
        <f t="shared" si="15"/>
        <v>20/4//22/0</v>
      </c>
      <c r="R122" s="8" t="str">
        <f t="shared" si="16"/>
        <v>23/0</v>
      </c>
      <c r="S122" s="8" t="str">
        <f t="shared" si="17"/>
        <v>4/</v>
      </c>
      <c r="T122" s="8" t="str">
        <f t="shared" si="18"/>
        <v>20</v>
      </c>
      <c r="U122" s="8" t="str">
        <f t="shared" si="19"/>
        <v>20/4//23/0</v>
      </c>
    </row>
    <row r="123" spans="1:21" x14ac:dyDescent="0.25">
      <c r="A123" s="54">
        <v>118</v>
      </c>
      <c r="B123" s="55" t="s">
        <v>1066</v>
      </c>
      <c r="C123" s="56" t="s">
        <v>2503</v>
      </c>
      <c r="D123" s="56"/>
      <c r="E123" s="55" t="s">
        <v>1067</v>
      </c>
      <c r="F123" s="55" t="s">
        <v>16</v>
      </c>
      <c r="G123" s="57" t="s">
        <v>1011</v>
      </c>
      <c r="H123" s="55" t="s">
        <v>2596</v>
      </c>
      <c r="I123" s="55" t="s">
        <v>2750</v>
      </c>
      <c r="J123" s="58">
        <v>9600</v>
      </c>
      <c r="K123" s="59">
        <v>2017</v>
      </c>
      <c r="L123" s="10" t="str">
        <f t="shared" si="10"/>
        <v>25/04/20</v>
      </c>
      <c r="M123" s="10" t="str">
        <f t="shared" si="11"/>
        <v>27/04/20</v>
      </c>
      <c r="N123" s="49" t="str">
        <f t="shared" si="12"/>
        <v>25/0</v>
      </c>
      <c r="O123" s="8" t="str">
        <f t="shared" si="13"/>
        <v>4/</v>
      </c>
      <c r="P123" s="8" t="str">
        <f t="shared" si="14"/>
        <v>20</v>
      </c>
      <c r="Q123" s="8" t="str">
        <f t="shared" si="15"/>
        <v>20/4//25/0</v>
      </c>
      <c r="R123" s="8" t="str">
        <f t="shared" si="16"/>
        <v>27/0</v>
      </c>
      <c r="S123" s="8" t="str">
        <f t="shared" si="17"/>
        <v>4/</v>
      </c>
      <c r="T123" s="8" t="str">
        <f t="shared" si="18"/>
        <v>20</v>
      </c>
      <c r="U123" s="8" t="str">
        <f t="shared" si="19"/>
        <v>20/4//27/0</v>
      </c>
    </row>
    <row r="124" spans="1:21" x14ac:dyDescent="0.25">
      <c r="A124" s="54">
        <v>119</v>
      </c>
      <c r="B124" s="55" t="s">
        <v>1090</v>
      </c>
      <c r="C124" s="56" t="s">
        <v>2470</v>
      </c>
      <c r="D124" s="56"/>
      <c r="E124" s="55" t="s">
        <v>1091</v>
      </c>
      <c r="F124" s="55" t="s">
        <v>16</v>
      </c>
      <c r="G124" s="57" t="s">
        <v>1092</v>
      </c>
      <c r="H124" s="55" t="s">
        <v>2597</v>
      </c>
      <c r="I124" s="55" t="s">
        <v>2751</v>
      </c>
      <c r="J124" s="58">
        <v>21780</v>
      </c>
      <c r="K124" s="59">
        <v>2017</v>
      </c>
      <c r="L124" s="10" t="str">
        <f t="shared" si="10"/>
        <v>22/06/20</v>
      </c>
      <c r="M124" s="10" t="str">
        <f t="shared" si="11"/>
        <v>28/06/20</v>
      </c>
      <c r="N124" s="49" t="str">
        <f t="shared" si="12"/>
        <v>22/0</v>
      </c>
      <c r="O124" s="8" t="str">
        <f t="shared" si="13"/>
        <v>6/</v>
      </c>
      <c r="P124" s="8" t="str">
        <f t="shared" si="14"/>
        <v>20</v>
      </c>
      <c r="Q124" s="8" t="str">
        <f t="shared" si="15"/>
        <v>20/6//22/0</v>
      </c>
      <c r="R124" s="8" t="str">
        <f t="shared" si="16"/>
        <v>28/0</v>
      </c>
      <c r="S124" s="8" t="str">
        <f t="shared" si="17"/>
        <v>6/</v>
      </c>
      <c r="T124" s="8" t="str">
        <f t="shared" si="18"/>
        <v>20</v>
      </c>
      <c r="U124" s="8" t="str">
        <f t="shared" si="19"/>
        <v>20/6//28/0</v>
      </c>
    </row>
    <row r="125" spans="1:21" x14ac:dyDescent="0.25">
      <c r="A125" s="54">
        <v>120</v>
      </c>
      <c r="B125" s="55" t="s">
        <v>1223</v>
      </c>
      <c r="C125" s="56" t="s">
        <v>2449</v>
      </c>
      <c r="D125" s="56" t="s">
        <v>2486</v>
      </c>
      <c r="E125" s="55" t="s">
        <v>1224</v>
      </c>
      <c r="F125" s="55" t="s">
        <v>114</v>
      </c>
      <c r="G125" s="57" t="s">
        <v>768</v>
      </c>
      <c r="H125" s="55" t="s">
        <v>2598</v>
      </c>
      <c r="I125" s="55" t="s">
        <v>2752</v>
      </c>
      <c r="J125" s="58">
        <v>9800</v>
      </c>
      <c r="K125" s="59">
        <v>2017</v>
      </c>
      <c r="L125" s="10" t="str">
        <f t="shared" si="10"/>
        <v>14/07/20</v>
      </c>
      <c r="M125" s="10" t="str">
        <f t="shared" si="11"/>
        <v>19/07/20</v>
      </c>
      <c r="N125" s="49" t="str">
        <f t="shared" si="12"/>
        <v>14/0</v>
      </c>
      <c r="O125" s="8" t="str">
        <f t="shared" si="13"/>
        <v>7/</v>
      </c>
      <c r="P125" s="8" t="str">
        <f t="shared" si="14"/>
        <v>20</v>
      </c>
      <c r="Q125" s="8" t="str">
        <f t="shared" si="15"/>
        <v>20/7//14/0</v>
      </c>
      <c r="R125" s="8" t="str">
        <f t="shared" si="16"/>
        <v>19/0</v>
      </c>
      <c r="S125" s="8" t="str">
        <f t="shared" si="17"/>
        <v>7/</v>
      </c>
      <c r="T125" s="8" t="str">
        <f t="shared" si="18"/>
        <v>20</v>
      </c>
      <c r="U125" s="8" t="str">
        <f t="shared" si="19"/>
        <v>20/7//19/0</v>
      </c>
    </row>
    <row r="126" spans="1:21" x14ac:dyDescent="0.25">
      <c r="A126" s="54">
        <v>121</v>
      </c>
      <c r="B126" s="55" t="s">
        <v>500</v>
      </c>
      <c r="C126" s="56" t="s">
        <v>2449</v>
      </c>
      <c r="D126" s="56" t="s">
        <v>2470</v>
      </c>
      <c r="E126" s="55" t="s">
        <v>1139</v>
      </c>
      <c r="F126" s="55" t="s">
        <v>16</v>
      </c>
      <c r="G126" s="57" t="s">
        <v>716</v>
      </c>
      <c r="H126" s="55" t="s">
        <v>2599</v>
      </c>
      <c r="I126" s="55" t="s">
        <v>2753</v>
      </c>
      <c r="J126" s="58">
        <v>2450</v>
      </c>
      <c r="K126" s="59">
        <v>2017</v>
      </c>
      <c r="L126" s="10" t="str">
        <f t="shared" si="10"/>
        <v>25/07/20</v>
      </c>
      <c r="M126" s="10" t="str">
        <f t="shared" si="11"/>
        <v>02/08/20</v>
      </c>
      <c r="N126" s="49" t="str">
        <f t="shared" si="12"/>
        <v>25/0</v>
      </c>
      <c r="O126" s="8" t="str">
        <f t="shared" si="13"/>
        <v>7/</v>
      </c>
      <c r="P126" s="8" t="str">
        <f t="shared" si="14"/>
        <v>20</v>
      </c>
      <c r="Q126" s="8" t="str">
        <f t="shared" si="15"/>
        <v>20/7//25/0</v>
      </c>
      <c r="R126" s="8" t="str">
        <f t="shared" si="16"/>
        <v>02/0</v>
      </c>
      <c r="S126" s="8" t="str">
        <f t="shared" si="17"/>
        <v>8/</v>
      </c>
      <c r="T126" s="8" t="str">
        <f t="shared" si="18"/>
        <v>20</v>
      </c>
      <c r="U126" s="8" t="str">
        <f t="shared" si="19"/>
        <v>20/8//02/0</v>
      </c>
    </row>
    <row r="127" spans="1:21" x14ac:dyDescent="0.25">
      <c r="A127" s="54">
        <v>122</v>
      </c>
      <c r="B127" s="55" t="s">
        <v>1260</v>
      </c>
      <c r="C127" s="56" t="s">
        <v>2449</v>
      </c>
      <c r="D127" s="56" t="s">
        <v>2455</v>
      </c>
      <c r="E127" s="55" t="s">
        <v>1261</v>
      </c>
      <c r="F127" s="55" t="s">
        <v>16</v>
      </c>
      <c r="G127" s="57" t="s">
        <v>754</v>
      </c>
      <c r="H127" s="55" t="s">
        <v>2600</v>
      </c>
      <c r="I127" s="55" t="s">
        <v>2754</v>
      </c>
      <c r="J127" s="58">
        <v>29960</v>
      </c>
      <c r="K127" s="59">
        <v>2017</v>
      </c>
      <c r="L127" s="10" t="str">
        <f t="shared" si="10"/>
        <v>04/09/20</v>
      </c>
      <c r="M127" s="10" t="str">
        <f t="shared" si="11"/>
        <v>09/09/20</v>
      </c>
      <c r="N127" s="49" t="str">
        <f t="shared" si="12"/>
        <v>04/0</v>
      </c>
      <c r="O127" s="8" t="str">
        <f t="shared" si="13"/>
        <v>9/</v>
      </c>
      <c r="P127" s="8" t="str">
        <f t="shared" si="14"/>
        <v>20</v>
      </c>
      <c r="Q127" s="8" t="str">
        <f t="shared" si="15"/>
        <v>20/9//04/0</v>
      </c>
      <c r="R127" s="8" t="str">
        <f t="shared" si="16"/>
        <v>09/0</v>
      </c>
      <c r="S127" s="8" t="str">
        <f t="shared" si="17"/>
        <v>9/</v>
      </c>
      <c r="T127" s="8" t="str">
        <f t="shared" si="18"/>
        <v>20</v>
      </c>
      <c r="U127" s="8" t="str">
        <f t="shared" si="19"/>
        <v>20/9//09/0</v>
      </c>
    </row>
    <row r="128" spans="1:21" x14ac:dyDescent="0.25">
      <c r="A128" s="54">
        <v>123</v>
      </c>
      <c r="B128" s="55" t="s">
        <v>1281</v>
      </c>
      <c r="C128" s="55"/>
      <c r="D128" s="55" t="s">
        <v>1282</v>
      </c>
      <c r="E128" s="55" t="s">
        <v>1283</v>
      </c>
      <c r="F128" s="55" t="s">
        <v>677</v>
      </c>
      <c r="G128" s="57" t="s">
        <v>1284</v>
      </c>
      <c r="H128" s="55" t="s">
        <v>2601</v>
      </c>
      <c r="I128" s="55" t="s">
        <v>2755</v>
      </c>
      <c r="J128" s="58">
        <v>50631</v>
      </c>
      <c r="K128" s="59">
        <v>2017</v>
      </c>
      <c r="L128" s="10" t="str">
        <f t="shared" si="10"/>
        <v>11/09/20</v>
      </c>
      <c r="M128" s="10" t="str">
        <f t="shared" si="11"/>
        <v>22/09/20</v>
      </c>
      <c r="N128" s="49" t="str">
        <f t="shared" si="12"/>
        <v>11/0</v>
      </c>
      <c r="O128" s="8" t="str">
        <f t="shared" si="13"/>
        <v>9/</v>
      </c>
      <c r="P128" s="8" t="str">
        <f t="shared" si="14"/>
        <v>20</v>
      </c>
      <c r="Q128" s="8" t="str">
        <f t="shared" si="15"/>
        <v>20/9//11/0</v>
      </c>
      <c r="R128" s="8" t="str">
        <f t="shared" si="16"/>
        <v>22/0</v>
      </c>
      <c r="S128" s="8" t="str">
        <f t="shared" si="17"/>
        <v>9/</v>
      </c>
      <c r="T128" s="8" t="str">
        <f t="shared" si="18"/>
        <v>20</v>
      </c>
      <c r="U128" s="8" t="str">
        <f t="shared" si="19"/>
        <v>20/9//22/0</v>
      </c>
    </row>
    <row r="129" spans="1:21" x14ac:dyDescent="0.25">
      <c r="A129" s="54">
        <v>124</v>
      </c>
      <c r="B129" s="55" t="s">
        <v>1279</v>
      </c>
      <c r="C129" s="56" t="s">
        <v>2449</v>
      </c>
      <c r="D129" s="56" t="s">
        <v>2480</v>
      </c>
      <c r="E129" s="55" t="s">
        <v>1280</v>
      </c>
      <c r="F129" s="55" t="s">
        <v>16</v>
      </c>
      <c r="G129" s="57" t="s">
        <v>688</v>
      </c>
      <c r="H129" s="55" t="s">
        <v>2602</v>
      </c>
      <c r="I129" s="55" t="s">
        <v>2756</v>
      </c>
      <c r="J129" s="58">
        <v>46277</v>
      </c>
      <c r="K129" s="59">
        <v>2017</v>
      </c>
      <c r="L129" s="10" t="str">
        <f t="shared" si="10"/>
        <v>14/09/20</v>
      </c>
      <c r="M129" s="10" t="str">
        <f t="shared" si="11"/>
        <v>15/09/20</v>
      </c>
      <c r="N129" s="49" t="str">
        <f t="shared" si="12"/>
        <v>14/0</v>
      </c>
      <c r="O129" s="8" t="str">
        <f t="shared" si="13"/>
        <v>9/</v>
      </c>
      <c r="P129" s="8" t="str">
        <f t="shared" si="14"/>
        <v>20</v>
      </c>
      <c r="Q129" s="8" t="str">
        <f t="shared" si="15"/>
        <v>20/9//14/0</v>
      </c>
      <c r="R129" s="8" t="str">
        <f t="shared" si="16"/>
        <v>15/0</v>
      </c>
      <c r="S129" s="8" t="str">
        <f t="shared" si="17"/>
        <v>9/</v>
      </c>
      <c r="T129" s="8" t="str">
        <f t="shared" si="18"/>
        <v>20</v>
      </c>
      <c r="U129" s="8" t="str">
        <f t="shared" si="19"/>
        <v>20/9//15/0</v>
      </c>
    </row>
    <row r="130" spans="1:21" x14ac:dyDescent="0.25">
      <c r="A130" s="54">
        <v>125</v>
      </c>
      <c r="B130" s="55" t="s">
        <v>1052</v>
      </c>
      <c r="C130" s="56" t="s">
        <v>2463</v>
      </c>
      <c r="D130" s="56"/>
      <c r="E130" s="55" t="s">
        <v>1053</v>
      </c>
      <c r="F130" s="55" t="s">
        <v>16</v>
      </c>
      <c r="G130" s="57" t="s">
        <v>1054</v>
      </c>
      <c r="H130" s="55" t="s">
        <v>2603</v>
      </c>
      <c r="I130" s="55" t="s">
        <v>2604</v>
      </c>
      <c r="J130" s="58">
        <v>6749</v>
      </c>
      <c r="K130" s="59">
        <v>2017</v>
      </c>
      <c r="L130" s="10" t="str">
        <f t="shared" si="10"/>
        <v>28/09/20</v>
      </c>
      <c r="M130" s="10" t="str">
        <f t="shared" si="11"/>
        <v>12/10/20</v>
      </c>
      <c r="N130" s="49" t="str">
        <f t="shared" si="12"/>
        <v>28/0</v>
      </c>
      <c r="O130" s="8" t="str">
        <f t="shared" si="13"/>
        <v>9/</v>
      </c>
      <c r="P130" s="8" t="str">
        <f t="shared" si="14"/>
        <v>20</v>
      </c>
      <c r="Q130" s="8" t="str">
        <f t="shared" si="15"/>
        <v>20/9//28/0</v>
      </c>
      <c r="R130" s="8" t="str">
        <f t="shared" si="16"/>
        <v>12/1</v>
      </c>
      <c r="S130" s="8" t="str">
        <f t="shared" si="17"/>
        <v>0/</v>
      </c>
      <c r="T130" s="8" t="str">
        <f t="shared" si="18"/>
        <v>20</v>
      </c>
      <c r="U130" s="8" t="str">
        <f t="shared" si="19"/>
        <v>20/0//12/1</v>
      </c>
    </row>
    <row r="131" spans="1:21" x14ac:dyDescent="0.25">
      <c r="A131" s="54">
        <v>126</v>
      </c>
      <c r="B131" s="55" t="s">
        <v>1055</v>
      </c>
      <c r="C131" s="56" t="s">
        <v>2466</v>
      </c>
      <c r="D131" s="56"/>
      <c r="E131" s="55" t="s">
        <v>1056</v>
      </c>
      <c r="F131" s="55" t="s">
        <v>16</v>
      </c>
      <c r="G131" s="57" t="s">
        <v>1057</v>
      </c>
      <c r="H131" s="55" t="s">
        <v>2604</v>
      </c>
      <c r="I131" s="55" t="s">
        <v>2757</v>
      </c>
      <c r="J131" s="58">
        <v>7840</v>
      </c>
      <c r="K131" s="59">
        <v>2017</v>
      </c>
      <c r="L131" s="10" t="str">
        <f t="shared" si="10"/>
        <v>12/10/20</v>
      </c>
      <c r="M131" s="10" t="str">
        <f t="shared" si="11"/>
        <v>14/10/20</v>
      </c>
      <c r="N131" s="49" t="str">
        <f t="shared" si="12"/>
        <v>12/1</v>
      </c>
      <c r="O131" s="8" t="str">
        <f t="shared" si="13"/>
        <v>0/</v>
      </c>
      <c r="P131" s="8" t="str">
        <f t="shared" si="14"/>
        <v>20</v>
      </c>
      <c r="Q131" s="8" t="str">
        <f t="shared" si="15"/>
        <v>20/0//12/1</v>
      </c>
      <c r="R131" s="8" t="str">
        <f t="shared" si="16"/>
        <v>14/1</v>
      </c>
      <c r="S131" s="8" t="str">
        <f t="shared" si="17"/>
        <v>0/</v>
      </c>
      <c r="T131" s="8" t="str">
        <f t="shared" si="18"/>
        <v>20</v>
      </c>
      <c r="U131" s="8" t="str">
        <f t="shared" si="19"/>
        <v>20/0//14/1</v>
      </c>
    </row>
    <row r="132" spans="1:21" x14ac:dyDescent="0.25">
      <c r="A132" s="54">
        <v>127</v>
      </c>
      <c r="B132" s="60" t="s">
        <v>505</v>
      </c>
      <c r="C132" s="61" t="s">
        <v>2449</v>
      </c>
      <c r="D132" s="62" t="s">
        <v>2450</v>
      </c>
      <c r="E132" s="60" t="s">
        <v>632</v>
      </c>
      <c r="F132" s="57" t="s">
        <v>16</v>
      </c>
      <c r="G132" s="57" t="s">
        <v>688</v>
      </c>
      <c r="H132" s="57" t="s">
        <v>2605</v>
      </c>
      <c r="I132" s="57" t="s">
        <v>2609</v>
      </c>
      <c r="J132" s="63">
        <v>2498.0299999999988</v>
      </c>
      <c r="K132" s="64">
        <v>2018</v>
      </c>
      <c r="L132" s="10" t="str">
        <f t="shared" si="10"/>
        <v>02/01/20</v>
      </c>
      <c r="M132" s="10" t="str">
        <f t="shared" si="11"/>
        <v>11/01/20</v>
      </c>
      <c r="N132" s="49" t="str">
        <f t="shared" si="12"/>
        <v>02/0</v>
      </c>
      <c r="O132" s="8" t="str">
        <f t="shared" si="13"/>
        <v>1/</v>
      </c>
      <c r="P132" s="8" t="str">
        <f t="shared" si="14"/>
        <v>20</v>
      </c>
      <c r="Q132" s="8" t="str">
        <f t="shared" si="15"/>
        <v>20/1//02/0</v>
      </c>
      <c r="R132" s="8" t="str">
        <f t="shared" si="16"/>
        <v>11/0</v>
      </c>
      <c r="S132" s="8" t="str">
        <f t="shared" si="17"/>
        <v>1/</v>
      </c>
      <c r="T132" s="8" t="str">
        <f t="shared" si="18"/>
        <v>20</v>
      </c>
      <c r="U132" s="8" t="str">
        <f t="shared" si="19"/>
        <v>20/1//11/0</v>
      </c>
    </row>
    <row r="133" spans="1:21" x14ac:dyDescent="0.25">
      <c r="A133" s="54">
        <v>128</v>
      </c>
      <c r="B133" s="60" t="s">
        <v>537</v>
      </c>
      <c r="C133" s="61" t="s">
        <v>2449</v>
      </c>
      <c r="D133" s="62" t="s">
        <v>2476</v>
      </c>
      <c r="E133" s="60" t="s">
        <v>648</v>
      </c>
      <c r="F133" s="57" t="s">
        <v>16</v>
      </c>
      <c r="G133" s="57" t="s">
        <v>88</v>
      </c>
      <c r="H133" s="57" t="s">
        <v>2606</v>
      </c>
      <c r="I133" s="57" t="s">
        <v>2611</v>
      </c>
      <c r="J133" s="63">
        <v>4199.2900000000373</v>
      </c>
      <c r="K133" s="64">
        <v>2018</v>
      </c>
      <c r="L133" s="10" t="str">
        <f t="shared" si="10"/>
        <v>07/01/20</v>
      </c>
      <c r="M133" s="10" t="str">
        <f t="shared" si="11"/>
        <v>16/01/20</v>
      </c>
      <c r="N133" s="49" t="str">
        <f t="shared" si="12"/>
        <v>07/0</v>
      </c>
      <c r="O133" s="8" t="str">
        <f t="shared" si="13"/>
        <v>1/</v>
      </c>
      <c r="P133" s="8" t="str">
        <f t="shared" si="14"/>
        <v>20</v>
      </c>
      <c r="Q133" s="8" t="str">
        <f t="shared" si="15"/>
        <v>20/1//07/0</v>
      </c>
      <c r="R133" s="8" t="str">
        <f t="shared" si="16"/>
        <v>16/0</v>
      </c>
      <c r="S133" s="8" t="str">
        <f t="shared" si="17"/>
        <v>1/</v>
      </c>
      <c r="T133" s="8" t="str">
        <f t="shared" si="18"/>
        <v>20</v>
      </c>
      <c r="U133" s="8" t="str">
        <f t="shared" si="19"/>
        <v>20/1//16/0</v>
      </c>
    </row>
    <row r="134" spans="1:21" x14ac:dyDescent="0.25">
      <c r="A134" s="54">
        <v>129</v>
      </c>
      <c r="B134" s="60" t="s">
        <v>523</v>
      </c>
      <c r="C134" s="62" t="s">
        <v>2474</v>
      </c>
      <c r="D134" s="61" t="s">
        <v>2449</v>
      </c>
      <c r="E134" s="60" t="s">
        <v>601</v>
      </c>
      <c r="F134" s="57" t="s">
        <v>16</v>
      </c>
      <c r="G134" s="57" t="s">
        <v>695</v>
      </c>
      <c r="H134" s="57" t="s">
        <v>2606</v>
      </c>
      <c r="I134" s="57" t="s">
        <v>2606</v>
      </c>
      <c r="J134" s="63">
        <v>2116.8299999999981</v>
      </c>
      <c r="K134" s="64">
        <v>2018</v>
      </c>
      <c r="L134" s="10" t="str">
        <f t="shared" si="10"/>
        <v>07/01/20</v>
      </c>
      <c r="M134" s="10" t="str">
        <f t="shared" si="11"/>
        <v>07/01/20</v>
      </c>
      <c r="N134" s="49" t="str">
        <f t="shared" si="12"/>
        <v>07/0</v>
      </c>
      <c r="O134" s="8" t="str">
        <f t="shared" si="13"/>
        <v>1/</v>
      </c>
      <c r="P134" s="8" t="str">
        <f t="shared" si="14"/>
        <v>20</v>
      </c>
      <c r="Q134" s="8" t="str">
        <f t="shared" si="15"/>
        <v>20/1//07/0</v>
      </c>
      <c r="R134" s="8" t="str">
        <f t="shared" si="16"/>
        <v>07/0</v>
      </c>
      <c r="S134" s="8" t="str">
        <f t="shared" si="17"/>
        <v>1/</v>
      </c>
      <c r="T134" s="8" t="str">
        <f t="shared" si="18"/>
        <v>20</v>
      </c>
      <c r="U134" s="8" t="str">
        <f t="shared" si="19"/>
        <v>20/1//07/0</v>
      </c>
    </row>
    <row r="135" spans="1:21" x14ac:dyDescent="0.25">
      <c r="A135" s="54">
        <v>130</v>
      </c>
      <c r="B135" s="60" t="s">
        <v>562</v>
      </c>
      <c r="C135" s="61" t="s">
        <v>2449</v>
      </c>
      <c r="D135" s="62" t="s">
        <v>2463</v>
      </c>
      <c r="E135" s="60" t="s">
        <v>665</v>
      </c>
      <c r="F135" s="57" t="s">
        <v>16</v>
      </c>
      <c r="G135" s="57" t="s">
        <v>701</v>
      </c>
      <c r="H135" s="57" t="s">
        <v>2607</v>
      </c>
      <c r="I135" s="57" t="s">
        <v>2758</v>
      </c>
      <c r="J135" s="63">
        <v>17495.649999999965</v>
      </c>
      <c r="K135" s="64">
        <v>2018</v>
      </c>
      <c r="L135" s="10" t="str">
        <f t="shared" ref="L135:L198" si="20">LEFT(H135,8)</f>
        <v>08/01/20</v>
      </c>
      <c r="M135" s="10" t="str">
        <f t="shared" ref="M135:M198" si="21">LEFT(I135,8)</f>
        <v>18/01/20</v>
      </c>
      <c r="N135" s="49" t="str">
        <f t="shared" ref="N135:N198" si="22">LEFT(L135,4)</f>
        <v>08/0</v>
      </c>
      <c r="O135" s="8" t="str">
        <f t="shared" ref="O135:O198" si="23">MID(L135,5,2)</f>
        <v>1/</v>
      </c>
      <c r="P135" s="8" t="str">
        <f t="shared" ref="P135:P198" si="24">MID(L135,7,2)</f>
        <v>20</v>
      </c>
      <c r="Q135" s="8" t="str">
        <f t="shared" ref="Q135:Q198" si="25">P135&amp;"/"&amp;O135&amp;"/"&amp;N135</f>
        <v>20/1//08/0</v>
      </c>
      <c r="R135" s="8" t="str">
        <f t="shared" ref="R135:R198" si="26">LEFT(M135,4)</f>
        <v>18/0</v>
      </c>
      <c r="S135" s="8" t="str">
        <f t="shared" ref="S135:S198" si="27">MID(M135,5,2)</f>
        <v>1/</v>
      </c>
      <c r="T135" s="8" t="str">
        <f t="shared" ref="T135:T198" si="28">MID(M135,7,2)</f>
        <v>20</v>
      </c>
      <c r="U135" s="8" t="str">
        <f t="shared" ref="U135:U198" si="29">T135&amp;"/"&amp;S135&amp;"/"&amp;R135</f>
        <v>20/1//18/0</v>
      </c>
    </row>
    <row r="136" spans="1:21" x14ac:dyDescent="0.25">
      <c r="A136" s="54">
        <v>131</v>
      </c>
      <c r="B136" s="60" t="s">
        <v>569</v>
      </c>
      <c r="C136" s="61" t="s">
        <v>2449</v>
      </c>
      <c r="D136" s="62" t="s">
        <v>2497</v>
      </c>
      <c r="E136" s="60" t="s">
        <v>671</v>
      </c>
      <c r="F136" s="57" t="s">
        <v>16</v>
      </c>
      <c r="G136" s="57" t="s">
        <v>725</v>
      </c>
      <c r="H136" s="57" t="s">
        <v>2607</v>
      </c>
      <c r="I136" s="57" t="s">
        <v>2616</v>
      </c>
      <c r="J136" s="63">
        <v>23378.550000000047</v>
      </c>
      <c r="K136" s="64">
        <v>2018</v>
      </c>
      <c r="L136" s="10" t="str">
        <f t="shared" si="20"/>
        <v>08/01/20</v>
      </c>
      <c r="M136" s="10" t="str">
        <f t="shared" si="21"/>
        <v>26/01/20</v>
      </c>
      <c r="N136" s="49" t="str">
        <f t="shared" si="22"/>
        <v>08/0</v>
      </c>
      <c r="O136" s="8" t="str">
        <f t="shared" si="23"/>
        <v>1/</v>
      </c>
      <c r="P136" s="8" t="str">
        <f t="shared" si="24"/>
        <v>20</v>
      </c>
      <c r="Q136" s="8" t="str">
        <f t="shared" si="25"/>
        <v>20/1//08/0</v>
      </c>
      <c r="R136" s="8" t="str">
        <f t="shared" si="26"/>
        <v>26/0</v>
      </c>
      <c r="S136" s="8" t="str">
        <f t="shared" si="27"/>
        <v>1/</v>
      </c>
      <c r="T136" s="8" t="str">
        <f t="shared" si="28"/>
        <v>20</v>
      </c>
      <c r="U136" s="8" t="str">
        <f t="shared" si="29"/>
        <v>20/1//26/0</v>
      </c>
    </row>
    <row r="137" spans="1:21" x14ac:dyDescent="0.25">
      <c r="A137" s="54">
        <v>132</v>
      </c>
      <c r="B137" s="60" t="s">
        <v>485</v>
      </c>
      <c r="C137" s="61" t="s">
        <v>2449</v>
      </c>
      <c r="D137" s="62" t="s">
        <v>2475</v>
      </c>
      <c r="E137" s="60" t="s">
        <v>660</v>
      </c>
      <c r="F137" s="57" t="s">
        <v>16</v>
      </c>
      <c r="G137" s="57" t="s">
        <v>701</v>
      </c>
      <c r="H137" s="57" t="s">
        <v>2608</v>
      </c>
      <c r="I137" s="57" t="s">
        <v>2612</v>
      </c>
      <c r="J137" s="63">
        <v>7451.2700000000186</v>
      </c>
      <c r="K137" s="64">
        <v>2018</v>
      </c>
      <c r="L137" s="10" t="str">
        <f t="shared" si="20"/>
        <v>10/01/20</v>
      </c>
      <c r="M137" s="10" t="str">
        <f t="shared" si="21"/>
        <v>19/01/20</v>
      </c>
      <c r="N137" s="49" t="str">
        <f t="shared" si="22"/>
        <v>10/0</v>
      </c>
      <c r="O137" s="8" t="str">
        <f t="shared" si="23"/>
        <v>1/</v>
      </c>
      <c r="P137" s="8" t="str">
        <f t="shared" si="24"/>
        <v>20</v>
      </c>
      <c r="Q137" s="8" t="str">
        <f t="shared" si="25"/>
        <v>20/1//10/0</v>
      </c>
      <c r="R137" s="8" t="str">
        <f t="shared" si="26"/>
        <v>19/0</v>
      </c>
      <c r="S137" s="8" t="str">
        <f t="shared" si="27"/>
        <v>1/</v>
      </c>
      <c r="T137" s="8" t="str">
        <f t="shared" si="28"/>
        <v>20</v>
      </c>
      <c r="U137" s="8" t="str">
        <f t="shared" si="29"/>
        <v>20/1//19/0</v>
      </c>
    </row>
    <row r="138" spans="1:21" x14ac:dyDescent="0.25">
      <c r="A138" s="54">
        <v>133</v>
      </c>
      <c r="B138" s="60" t="s">
        <v>471</v>
      </c>
      <c r="C138" s="62" t="s">
        <v>2479</v>
      </c>
      <c r="D138" s="61" t="s">
        <v>2449</v>
      </c>
      <c r="E138" s="60" t="s">
        <v>620</v>
      </c>
      <c r="F138" s="57" t="s">
        <v>16</v>
      </c>
      <c r="G138" s="57" t="s">
        <v>692</v>
      </c>
      <c r="H138" s="57" t="s">
        <v>2609</v>
      </c>
      <c r="I138" s="57" t="s">
        <v>2759</v>
      </c>
      <c r="J138" s="63">
        <v>26094.719999999972</v>
      </c>
      <c r="K138" s="64">
        <v>2018</v>
      </c>
      <c r="L138" s="10" t="str">
        <f t="shared" si="20"/>
        <v>11/01/20</v>
      </c>
      <c r="M138" s="10" t="str">
        <f t="shared" si="21"/>
        <v>02/02/20</v>
      </c>
      <c r="N138" s="49" t="str">
        <f t="shared" si="22"/>
        <v>11/0</v>
      </c>
      <c r="O138" s="8" t="str">
        <f t="shared" si="23"/>
        <v>1/</v>
      </c>
      <c r="P138" s="8" t="str">
        <f t="shared" si="24"/>
        <v>20</v>
      </c>
      <c r="Q138" s="8" t="str">
        <f t="shared" si="25"/>
        <v>20/1//11/0</v>
      </c>
      <c r="R138" s="8" t="str">
        <f t="shared" si="26"/>
        <v>02/0</v>
      </c>
      <c r="S138" s="8" t="str">
        <f t="shared" si="27"/>
        <v>2/</v>
      </c>
      <c r="T138" s="8" t="str">
        <f t="shared" si="28"/>
        <v>20</v>
      </c>
      <c r="U138" s="8" t="str">
        <f t="shared" si="29"/>
        <v>20/2//02/0</v>
      </c>
    </row>
    <row r="139" spans="1:21" x14ac:dyDescent="0.25">
      <c r="A139" s="54">
        <v>134</v>
      </c>
      <c r="B139" s="60" t="s">
        <v>543</v>
      </c>
      <c r="C139" s="62" t="s">
        <v>2508</v>
      </c>
      <c r="D139" s="61" t="s">
        <v>2449</v>
      </c>
      <c r="E139" s="60" t="s">
        <v>612</v>
      </c>
      <c r="F139" s="57" t="s">
        <v>16</v>
      </c>
      <c r="G139" s="57" t="s">
        <v>696</v>
      </c>
      <c r="H139" s="57" t="s">
        <v>2609</v>
      </c>
      <c r="I139" s="57" t="s">
        <v>2614</v>
      </c>
      <c r="J139" s="63">
        <v>5800.3300000000163</v>
      </c>
      <c r="K139" s="64">
        <v>2018</v>
      </c>
      <c r="L139" s="10" t="str">
        <f t="shared" si="20"/>
        <v>11/01/20</v>
      </c>
      <c r="M139" s="10" t="str">
        <f t="shared" si="21"/>
        <v>23/01/20</v>
      </c>
      <c r="N139" s="49" t="str">
        <f t="shared" si="22"/>
        <v>11/0</v>
      </c>
      <c r="O139" s="8" t="str">
        <f t="shared" si="23"/>
        <v>1/</v>
      </c>
      <c r="P139" s="8" t="str">
        <f t="shared" si="24"/>
        <v>20</v>
      </c>
      <c r="Q139" s="8" t="str">
        <f t="shared" si="25"/>
        <v>20/1//11/0</v>
      </c>
      <c r="R139" s="8" t="str">
        <f t="shared" si="26"/>
        <v>23/0</v>
      </c>
      <c r="S139" s="8" t="str">
        <f t="shared" si="27"/>
        <v>1/</v>
      </c>
      <c r="T139" s="8" t="str">
        <f t="shared" si="28"/>
        <v>20</v>
      </c>
      <c r="U139" s="8" t="str">
        <f t="shared" si="29"/>
        <v>20/1//23/0</v>
      </c>
    </row>
    <row r="140" spans="1:21" x14ac:dyDescent="0.25">
      <c r="A140" s="54">
        <v>135</v>
      </c>
      <c r="B140" s="60" t="s">
        <v>540</v>
      </c>
      <c r="C140" s="62" t="s">
        <v>2476</v>
      </c>
      <c r="D140" s="61" t="s">
        <v>2449</v>
      </c>
      <c r="E140" s="60" t="s">
        <v>609</v>
      </c>
      <c r="F140" s="57" t="s">
        <v>678</v>
      </c>
      <c r="G140" s="57" t="s">
        <v>745</v>
      </c>
      <c r="H140" s="57" t="s">
        <v>2610</v>
      </c>
      <c r="I140" s="57" t="s">
        <v>2611</v>
      </c>
      <c r="J140" s="63">
        <v>5699.6000000000058</v>
      </c>
      <c r="K140" s="64">
        <v>2018</v>
      </c>
      <c r="L140" s="10" t="str">
        <f t="shared" si="20"/>
        <v>13/01/20</v>
      </c>
      <c r="M140" s="10" t="str">
        <f t="shared" si="21"/>
        <v>16/01/20</v>
      </c>
      <c r="N140" s="49" t="str">
        <f t="shared" si="22"/>
        <v>13/0</v>
      </c>
      <c r="O140" s="8" t="str">
        <f t="shared" si="23"/>
        <v>1/</v>
      </c>
      <c r="P140" s="8" t="str">
        <f t="shared" si="24"/>
        <v>20</v>
      </c>
      <c r="Q140" s="8" t="str">
        <f t="shared" si="25"/>
        <v>20/1//13/0</v>
      </c>
      <c r="R140" s="8" t="str">
        <f t="shared" si="26"/>
        <v>16/0</v>
      </c>
      <c r="S140" s="8" t="str">
        <f t="shared" si="27"/>
        <v>1/</v>
      </c>
      <c r="T140" s="8" t="str">
        <f t="shared" si="28"/>
        <v>20</v>
      </c>
      <c r="U140" s="8" t="str">
        <f t="shared" si="29"/>
        <v>20/1//16/0</v>
      </c>
    </row>
    <row r="141" spans="1:21" x14ac:dyDescent="0.25">
      <c r="A141" s="54">
        <v>136</v>
      </c>
      <c r="B141" s="60" t="s">
        <v>568</v>
      </c>
      <c r="C141" s="62" t="s">
        <v>2487</v>
      </c>
      <c r="D141" s="61" t="s">
        <v>2449</v>
      </c>
      <c r="E141" s="60" t="s">
        <v>619</v>
      </c>
      <c r="F141" s="57" t="s">
        <v>677</v>
      </c>
      <c r="G141" s="57" t="s">
        <v>749</v>
      </c>
      <c r="H141" s="57" t="s">
        <v>2611</v>
      </c>
      <c r="I141" s="57" t="s">
        <v>2760</v>
      </c>
      <c r="J141" s="63">
        <v>23349.669999999925</v>
      </c>
      <c r="K141" s="64">
        <v>2018</v>
      </c>
      <c r="L141" s="10" t="str">
        <f t="shared" si="20"/>
        <v>16/01/20</v>
      </c>
      <c r="M141" s="10" t="str">
        <f t="shared" si="21"/>
        <v>09/02/20</v>
      </c>
      <c r="N141" s="49" t="str">
        <f t="shared" si="22"/>
        <v>16/0</v>
      </c>
      <c r="O141" s="8" t="str">
        <f t="shared" si="23"/>
        <v>1/</v>
      </c>
      <c r="P141" s="8" t="str">
        <f t="shared" si="24"/>
        <v>20</v>
      </c>
      <c r="Q141" s="8" t="str">
        <f t="shared" si="25"/>
        <v>20/1//16/0</v>
      </c>
      <c r="R141" s="8" t="str">
        <f t="shared" si="26"/>
        <v>09/0</v>
      </c>
      <c r="S141" s="8" t="str">
        <f t="shared" si="27"/>
        <v>2/</v>
      </c>
      <c r="T141" s="8" t="str">
        <f t="shared" si="28"/>
        <v>20</v>
      </c>
      <c r="U141" s="8" t="str">
        <f t="shared" si="29"/>
        <v>20/2//09/0</v>
      </c>
    </row>
    <row r="142" spans="1:21" x14ac:dyDescent="0.25">
      <c r="A142" s="54">
        <v>137</v>
      </c>
      <c r="B142" s="60" t="s">
        <v>541</v>
      </c>
      <c r="C142" s="62" t="s">
        <v>2501</v>
      </c>
      <c r="D142" s="61" t="s">
        <v>2449</v>
      </c>
      <c r="E142" s="60" t="s">
        <v>610</v>
      </c>
      <c r="F142" s="57" t="s">
        <v>16</v>
      </c>
      <c r="G142" s="57" t="s">
        <v>691</v>
      </c>
      <c r="H142" s="57" t="s">
        <v>2612</v>
      </c>
      <c r="I142" s="57" t="s">
        <v>2761</v>
      </c>
      <c r="J142" s="63">
        <v>5729.1300000000047</v>
      </c>
      <c r="K142" s="64">
        <v>2018</v>
      </c>
      <c r="L142" s="10" t="str">
        <f t="shared" si="20"/>
        <v>19/01/20</v>
      </c>
      <c r="M142" s="10" t="str">
        <f t="shared" si="21"/>
        <v>22/01/20</v>
      </c>
      <c r="N142" s="49" t="str">
        <f t="shared" si="22"/>
        <v>19/0</v>
      </c>
      <c r="O142" s="8" t="str">
        <f t="shared" si="23"/>
        <v>1/</v>
      </c>
      <c r="P142" s="8" t="str">
        <f t="shared" si="24"/>
        <v>20</v>
      </c>
      <c r="Q142" s="8" t="str">
        <f t="shared" si="25"/>
        <v>20/1//19/0</v>
      </c>
      <c r="R142" s="8" t="str">
        <f t="shared" si="26"/>
        <v>22/0</v>
      </c>
      <c r="S142" s="8" t="str">
        <f t="shared" si="27"/>
        <v>1/</v>
      </c>
      <c r="T142" s="8" t="str">
        <f t="shared" si="28"/>
        <v>20</v>
      </c>
      <c r="U142" s="8" t="str">
        <f t="shared" si="29"/>
        <v>20/1//22/0</v>
      </c>
    </row>
    <row r="143" spans="1:21" x14ac:dyDescent="0.25">
      <c r="A143" s="54">
        <v>138</v>
      </c>
      <c r="B143" s="60" t="s">
        <v>509</v>
      </c>
      <c r="C143" s="61" t="s">
        <v>2449</v>
      </c>
      <c r="D143" s="62" t="s">
        <v>2511</v>
      </c>
      <c r="E143" s="60" t="s">
        <v>638</v>
      </c>
      <c r="F143" s="57" t="s">
        <v>16</v>
      </c>
      <c r="G143" s="57" t="s">
        <v>153</v>
      </c>
      <c r="H143" s="57" t="s">
        <v>2612</v>
      </c>
      <c r="I143" s="57" t="s">
        <v>2615</v>
      </c>
      <c r="J143" s="63">
        <v>2495.289999999979</v>
      </c>
      <c r="K143" s="64">
        <v>2018</v>
      </c>
      <c r="L143" s="10" t="str">
        <f t="shared" si="20"/>
        <v>19/01/20</v>
      </c>
      <c r="M143" s="10" t="str">
        <f t="shared" si="21"/>
        <v>25/01/20</v>
      </c>
      <c r="N143" s="49" t="str">
        <f t="shared" si="22"/>
        <v>19/0</v>
      </c>
      <c r="O143" s="8" t="str">
        <f t="shared" si="23"/>
        <v>1/</v>
      </c>
      <c r="P143" s="8" t="str">
        <f t="shared" si="24"/>
        <v>20</v>
      </c>
      <c r="Q143" s="8" t="str">
        <f t="shared" si="25"/>
        <v>20/1//19/0</v>
      </c>
      <c r="R143" s="8" t="str">
        <f t="shared" si="26"/>
        <v>25/0</v>
      </c>
      <c r="S143" s="8" t="str">
        <f t="shared" si="27"/>
        <v>1/</v>
      </c>
      <c r="T143" s="8" t="str">
        <f t="shared" si="28"/>
        <v>20</v>
      </c>
      <c r="U143" s="8" t="str">
        <f t="shared" si="29"/>
        <v>20/1//25/0</v>
      </c>
    </row>
    <row r="144" spans="1:21" x14ac:dyDescent="0.25">
      <c r="A144" s="54">
        <v>139</v>
      </c>
      <c r="B144" s="60" t="s">
        <v>528</v>
      </c>
      <c r="C144" s="61" t="s">
        <v>2449</v>
      </c>
      <c r="D144" s="62" t="s">
        <v>2483</v>
      </c>
      <c r="E144" s="60" t="s">
        <v>639</v>
      </c>
      <c r="F144" s="57" t="s">
        <v>16</v>
      </c>
      <c r="G144" s="57" t="s">
        <v>723</v>
      </c>
      <c r="H144" s="57" t="s">
        <v>2613</v>
      </c>
      <c r="I144" s="57" t="s">
        <v>2762</v>
      </c>
      <c r="J144" s="63">
        <v>2526.3500000000349</v>
      </c>
      <c r="K144" s="64">
        <v>2018</v>
      </c>
      <c r="L144" s="10" t="str">
        <f t="shared" si="20"/>
        <v>20/01/20</v>
      </c>
      <c r="M144" s="10" t="str">
        <f t="shared" si="21"/>
        <v>29/01/20</v>
      </c>
      <c r="N144" s="49" t="str">
        <f t="shared" si="22"/>
        <v>20/0</v>
      </c>
      <c r="O144" s="8" t="str">
        <f t="shared" si="23"/>
        <v>1/</v>
      </c>
      <c r="P144" s="8" t="str">
        <f t="shared" si="24"/>
        <v>20</v>
      </c>
      <c r="Q144" s="8" t="str">
        <f t="shared" si="25"/>
        <v>20/1//20/0</v>
      </c>
      <c r="R144" s="8" t="str">
        <f t="shared" si="26"/>
        <v>29/0</v>
      </c>
      <c r="S144" s="8" t="str">
        <f t="shared" si="27"/>
        <v>1/</v>
      </c>
      <c r="T144" s="8" t="str">
        <f t="shared" si="28"/>
        <v>20</v>
      </c>
      <c r="U144" s="8" t="str">
        <f t="shared" si="29"/>
        <v>20/1//29/0</v>
      </c>
    </row>
    <row r="145" spans="1:21" x14ac:dyDescent="0.25">
      <c r="A145" s="54">
        <v>140</v>
      </c>
      <c r="B145" s="60" t="s">
        <v>554</v>
      </c>
      <c r="C145" s="62" t="s">
        <v>2498</v>
      </c>
      <c r="D145" s="61" t="s">
        <v>2449</v>
      </c>
      <c r="E145" s="60" t="s">
        <v>615</v>
      </c>
      <c r="F145" s="57" t="s">
        <v>16</v>
      </c>
      <c r="G145" s="57" t="s">
        <v>747</v>
      </c>
      <c r="H145" s="57" t="s">
        <v>2614</v>
      </c>
      <c r="I145" s="57" t="s">
        <v>2760</v>
      </c>
      <c r="J145" s="63">
        <v>7042.9199999999837</v>
      </c>
      <c r="K145" s="64">
        <v>2018</v>
      </c>
      <c r="L145" s="10" t="str">
        <f t="shared" si="20"/>
        <v>23/01/20</v>
      </c>
      <c r="M145" s="10" t="str">
        <f t="shared" si="21"/>
        <v>09/02/20</v>
      </c>
      <c r="N145" s="49" t="str">
        <f t="shared" si="22"/>
        <v>23/0</v>
      </c>
      <c r="O145" s="8" t="str">
        <f t="shared" si="23"/>
        <v>1/</v>
      </c>
      <c r="P145" s="8" t="str">
        <f t="shared" si="24"/>
        <v>20</v>
      </c>
      <c r="Q145" s="8" t="str">
        <f t="shared" si="25"/>
        <v>20/1//23/0</v>
      </c>
      <c r="R145" s="8" t="str">
        <f t="shared" si="26"/>
        <v>09/0</v>
      </c>
      <c r="S145" s="8" t="str">
        <f t="shared" si="27"/>
        <v>2/</v>
      </c>
      <c r="T145" s="8" t="str">
        <f t="shared" si="28"/>
        <v>20</v>
      </c>
      <c r="U145" s="8" t="str">
        <f t="shared" si="29"/>
        <v>20/2//09/0</v>
      </c>
    </row>
    <row r="146" spans="1:21" x14ac:dyDescent="0.25">
      <c r="A146" s="54">
        <v>141</v>
      </c>
      <c r="B146" s="60" t="s">
        <v>548</v>
      </c>
      <c r="C146" s="61" t="s">
        <v>2449</v>
      </c>
      <c r="D146" s="62" t="s">
        <v>2512</v>
      </c>
      <c r="E146" s="60" t="s">
        <v>652</v>
      </c>
      <c r="F146" s="57" t="s">
        <v>16</v>
      </c>
      <c r="G146" s="57" t="s">
        <v>698</v>
      </c>
      <c r="H146" s="57" t="s">
        <v>2615</v>
      </c>
      <c r="I146" s="57" t="s">
        <v>2763</v>
      </c>
      <c r="J146" s="63">
        <v>6562.2900000000081</v>
      </c>
      <c r="K146" s="64">
        <v>2018</v>
      </c>
      <c r="L146" s="10" t="str">
        <f t="shared" si="20"/>
        <v>25/01/20</v>
      </c>
      <c r="M146" s="10" t="str">
        <f t="shared" si="21"/>
        <v>30/01/20</v>
      </c>
      <c r="N146" s="49" t="str">
        <f t="shared" si="22"/>
        <v>25/0</v>
      </c>
      <c r="O146" s="8" t="str">
        <f t="shared" si="23"/>
        <v>1/</v>
      </c>
      <c r="P146" s="8" t="str">
        <f t="shared" si="24"/>
        <v>20</v>
      </c>
      <c r="Q146" s="8" t="str">
        <f t="shared" si="25"/>
        <v>20/1//25/0</v>
      </c>
      <c r="R146" s="8" t="str">
        <f t="shared" si="26"/>
        <v>30/0</v>
      </c>
      <c r="S146" s="8" t="str">
        <f t="shared" si="27"/>
        <v>1/</v>
      </c>
      <c r="T146" s="8" t="str">
        <f t="shared" si="28"/>
        <v>20</v>
      </c>
      <c r="U146" s="8" t="str">
        <f t="shared" si="29"/>
        <v>20/1//30/0</v>
      </c>
    </row>
    <row r="147" spans="1:21" x14ac:dyDescent="0.25">
      <c r="A147" s="54">
        <v>142</v>
      </c>
      <c r="B147" s="60" t="s">
        <v>561</v>
      </c>
      <c r="C147" s="61" t="s">
        <v>2449</v>
      </c>
      <c r="D147" s="62" t="s">
        <v>2480</v>
      </c>
      <c r="E147" s="60" t="s">
        <v>664</v>
      </c>
      <c r="F147" s="57" t="s">
        <v>16</v>
      </c>
      <c r="G147" s="57" t="s">
        <v>696</v>
      </c>
      <c r="H147" s="57" t="s">
        <v>2616</v>
      </c>
      <c r="I147" s="57" t="s">
        <v>2760</v>
      </c>
      <c r="J147" s="63">
        <v>16971</v>
      </c>
      <c r="K147" s="64">
        <v>2018</v>
      </c>
      <c r="L147" s="10" t="str">
        <f t="shared" si="20"/>
        <v>26/01/20</v>
      </c>
      <c r="M147" s="10" t="str">
        <f t="shared" si="21"/>
        <v>09/02/20</v>
      </c>
      <c r="N147" s="49" t="str">
        <f t="shared" si="22"/>
        <v>26/0</v>
      </c>
      <c r="O147" s="8" t="str">
        <f t="shared" si="23"/>
        <v>1/</v>
      </c>
      <c r="P147" s="8" t="str">
        <f t="shared" si="24"/>
        <v>20</v>
      </c>
      <c r="Q147" s="8" t="str">
        <f t="shared" si="25"/>
        <v>20/1//26/0</v>
      </c>
      <c r="R147" s="8" t="str">
        <f t="shared" si="26"/>
        <v>09/0</v>
      </c>
      <c r="S147" s="8" t="str">
        <f t="shared" si="27"/>
        <v>2/</v>
      </c>
      <c r="T147" s="8" t="str">
        <f t="shared" si="28"/>
        <v>20</v>
      </c>
      <c r="U147" s="8" t="str">
        <f t="shared" si="29"/>
        <v>20/2//09/0</v>
      </c>
    </row>
    <row r="148" spans="1:21" x14ac:dyDescent="0.25">
      <c r="A148" s="54">
        <v>143</v>
      </c>
      <c r="B148" s="60" t="s">
        <v>506</v>
      </c>
      <c r="C148" s="61" t="s">
        <v>2449</v>
      </c>
      <c r="D148" s="62" t="s">
        <v>2489</v>
      </c>
      <c r="E148" s="60" t="s">
        <v>637</v>
      </c>
      <c r="F148" s="57" t="s">
        <v>16</v>
      </c>
      <c r="G148" s="57" t="s">
        <v>764</v>
      </c>
      <c r="H148" s="57" t="s">
        <v>2616</v>
      </c>
      <c r="I148" s="57" t="s">
        <v>2764</v>
      </c>
      <c r="J148" s="63">
        <v>2405</v>
      </c>
      <c r="K148" s="64">
        <v>2018</v>
      </c>
      <c r="L148" s="10" t="str">
        <f t="shared" si="20"/>
        <v>26/01/20</v>
      </c>
      <c r="M148" s="10" t="str">
        <f t="shared" si="21"/>
        <v>01/02/20</v>
      </c>
      <c r="N148" s="49" t="str">
        <f t="shared" si="22"/>
        <v>26/0</v>
      </c>
      <c r="O148" s="8" t="str">
        <f t="shared" si="23"/>
        <v>1/</v>
      </c>
      <c r="P148" s="8" t="str">
        <f t="shared" si="24"/>
        <v>20</v>
      </c>
      <c r="Q148" s="8" t="str">
        <f t="shared" si="25"/>
        <v>20/1//26/0</v>
      </c>
      <c r="R148" s="8" t="str">
        <f t="shared" si="26"/>
        <v>01/0</v>
      </c>
      <c r="S148" s="8" t="str">
        <f t="shared" si="27"/>
        <v>2/</v>
      </c>
      <c r="T148" s="8" t="str">
        <f t="shared" si="28"/>
        <v>20</v>
      </c>
      <c r="U148" s="8" t="str">
        <f t="shared" si="29"/>
        <v>20/2//01/0</v>
      </c>
    </row>
    <row r="149" spans="1:21" x14ac:dyDescent="0.25">
      <c r="A149" s="54">
        <v>144</v>
      </c>
      <c r="B149" s="60" t="s">
        <v>563</v>
      </c>
      <c r="C149" s="61" t="s">
        <v>2449</v>
      </c>
      <c r="D149" s="62" t="s">
        <v>2468</v>
      </c>
      <c r="E149" s="60" t="s">
        <v>666</v>
      </c>
      <c r="F149" s="57" t="s">
        <v>683</v>
      </c>
      <c r="G149" s="57" t="s">
        <v>742</v>
      </c>
      <c r="H149" s="57" t="s">
        <v>2617</v>
      </c>
      <c r="I149" s="57" t="s">
        <v>2765</v>
      </c>
      <c r="J149" s="63">
        <v>17666.039999999979</v>
      </c>
      <c r="K149" s="64">
        <v>2018</v>
      </c>
      <c r="L149" s="10" t="str">
        <f t="shared" si="20"/>
        <v>06/02/20</v>
      </c>
      <c r="M149" s="10" t="str">
        <f t="shared" si="21"/>
        <v>12/02/20</v>
      </c>
      <c r="N149" s="49" t="str">
        <f t="shared" si="22"/>
        <v>06/0</v>
      </c>
      <c r="O149" s="8" t="str">
        <f t="shared" si="23"/>
        <v>2/</v>
      </c>
      <c r="P149" s="8" t="str">
        <f t="shared" si="24"/>
        <v>20</v>
      </c>
      <c r="Q149" s="8" t="str">
        <f t="shared" si="25"/>
        <v>20/2//06/0</v>
      </c>
      <c r="R149" s="8" t="str">
        <f t="shared" si="26"/>
        <v>12/0</v>
      </c>
      <c r="S149" s="8" t="str">
        <f t="shared" si="27"/>
        <v>2/</v>
      </c>
      <c r="T149" s="8" t="str">
        <f t="shared" si="28"/>
        <v>20</v>
      </c>
      <c r="U149" s="8" t="str">
        <f t="shared" si="29"/>
        <v>20/2//12/0</v>
      </c>
    </row>
    <row r="150" spans="1:21" x14ac:dyDescent="0.25">
      <c r="A150" s="54">
        <v>145</v>
      </c>
      <c r="B150" s="60" t="s">
        <v>519</v>
      </c>
      <c r="C150" s="62" t="s">
        <v>2464</v>
      </c>
      <c r="D150" s="61" t="s">
        <v>2449</v>
      </c>
      <c r="E150" s="60" t="s">
        <v>599</v>
      </c>
      <c r="F150" s="57" t="s">
        <v>16</v>
      </c>
      <c r="G150" s="57" t="s">
        <v>693</v>
      </c>
      <c r="H150" s="57" t="s">
        <v>2618</v>
      </c>
      <c r="I150" s="57" t="s">
        <v>2620</v>
      </c>
      <c r="J150" s="63">
        <v>1481.3299999999872</v>
      </c>
      <c r="K150" s="64">
        <v>2018</v>
      </c>
      <c r="L150" s="10" t="str">
        <f t="shared" si="20"/>
        <v>14/02/20</v>
      </c>
      <c r="M150" s="10" t="str">
        <f t="shared" si="21"/>
        <v>21/02/20</v>
      </c>
      <c r="N150" s="49" t="str">
        <f t="shared" si="22"/>
        <v>14/0</v>
      </c>
      <c r="O150" s="8" t="str">
        <f t="shared" si="23"/>
        <v>2/</v>
      </c>
      <c r="P150" s="8" t="str">
        <f t="shared" si="24"/>
        <v>20</v>
      </c>
      <c r="Q150" s="8" t="str">
        <f t="shared" si="25"/>
        <v>20/2//14/0</v>
      </c>
      <c r="R150" s="8" t="str">
        <f t="shared" si="26"/>
        <v>21/0</v>
      </c>
      <c r="S150" s="8" t="str">
        <f t="shared" si="27"/>
        <v>2/</v>
      </c>
      <c r="T150" s="8" t="str">
        <f t="shared" si="28"/>
        <v>20</v>
      </c>
      <c r="U150" s="8" t="str">
        <f t="shared" si="29"/>
        <v>20/2//21/0</v>
      </c>
    </row>
    <row r="151" spans="1:21" x14ac:dyDescent="0.25">
      <c r="A151" s="54">
        <v>146</v>
      </c>
      <c r="B151" s="60" t="s">
        <v>544</v>
      </c>
      <c r="C151" s="61" t="s">
        <v>2449</v>
      </c>
      <c r="D151" s="62" t="s">
        <v>2455</v>
      </c>
      <c r="E151" s="60" t="s">
        <v>650</v>
      </c>
      <c r="F151" s="57" t="s">
        <v>16</v>
      </c>
      <c r="G151" s="57" t="s">
        <v>730</v>
      </c>
      <c r="H151" s="57" t="s">
        <v>2619</v>
      </c>
      <c r="I151" s="57" t="s">
        <v>2621</v>
      </c>
      <c r="J151" s="63">
        <v>5953.4599999999919</v>
      </c>
      <c r="K151" s="64">
        <v>2018</v>
      </c>
      <c r="L151" s="10" t="str">
        <f t="shared" si="20"/>
        <v>19/02/20</v>
      </c>
      <c r="M151" s="10" t="str">
        <f t="shared" si="21"/>
        <v>22/02/20</v>
      </c>
      <c r="N151" s="49" t="str">
        <f t="shared" si="22"/>
        <v>19/0</v>
      </c>
      <c r="O151" s="8" t="str">
        <f t="shared" si="23"/>
        <v>2/</v>
      </c>
      <c r="P151" s="8" t="str">
        <f t="shared" si="24"/>
        <v>20</v>
      </c>
      <c r="Q151" s="8" t="str">
        <f t="shared" si="25"/>
        <v>20/2//19/0</v>
      </c>
      <c r="R151" s="8" t="str">
        <f t="shared" si="26"/>
        <v>22/0</v>
      </c>
      <c r="S151" s="8" t="str">
        <f t="shared" si="27"/>
        <v>2/</v>
      </c>
      <c r="T151" s="8" t="str">
        <f t="shared" si="28"/>
        <v>20</v>
      </c>
      <c r="U151" s="8" t="str">
        <f t="shared" si="29"/>
        <v>20/2//22/0</v>
      </c>
    </row>
    <row r="152" spans="1:21" x14ac:dyDescent="0.25">
      <c r="A152" s="54">
        <v>147</v>
      </c>
      <c r="B152" s="60" t="s">
        <v>529</v>
      </c>
      <c r="C152" s="61" t="s">
        <v>2449</v>
      </c>
      <c r="D152" s="62" t="s">
        <v>2470</v>
      </c>
      <c r="E152" s="60" t="s">
        <v>649</v>
      </c>
      <c r="F152" s="57" t="s">
        <v>16</v>
      </c>
      <c r="G152" s="57" t="s">
        <v>753</v>
      </c>
      <c r="H152" s="57" t="s">
        <v>2620</v>
      </c>
      <c r="I152" s="57" t="s">
        <v>2633</v>
      </c>
      <c r="J152" s="63">
        <v>6865.2200000000012</v>
      </c>
      <c r="K152" s="64">
        <v>2018</v>
      </c>
      <c r="L152" s="10" t="str">
        <f t="shared" si="20"/>
        <v>21/02/20</v>
      </c>
      <c r="M152" s="10" t="str">
        <f t="shared" si="21"/>
        <v>16/03/20</v>
      </c>
      <c r="N152" s="49" t="str">
        <f t="shared" si="22"/>
        <v>21/0</v>
      </c>
      <c r="O152" s="8" t="str">
        <f t="shared" si="23"/>
        <v>2/</v>
      </c>
      <c r="P152" s="8" t="str">
        <f t="shared" si="24"/>
        <v>20</v>
      </c>
      <c r="Q152" s="8" t="str">
        <f t="shared" si="25"/>
        <v>20/2//21/0</v>
      </c>
      <c r="R152" s="8" t="str">
        <f t="shared" si="26"/>
        <v>16/0</v>
      </c>
      <c r="S152" s="8" t="str">
        <f t="shared" si="27"/>
        <v>3/</v>
      </c>
      <c r="T152" s="8" t="str">
        <f t="shared" si="28"/>
        <v>20</v>
      </c>
      <c r="U152" s="8" t="str">
        <f t="shared" si="29"/>
        <v>20/3//16/0</v>
      </c>
    </row>
    <row r="153" spans="1:21" x14ac:dyDescent="0.25">
      <c r="A153" s="54">
        <v>148</v>
      </c>
      <c r="B153" s="60" t="s">
        <v>567</v>
      </c>
      <c r="C153" s="61" t="s">
        <v>2449</v>
      </c>
      <c r="D153" s="62" t="s">
        <v>2513</v>
      </c>
      <c r="E153" s="60" t="s">
        <v>670</v>
      </c>
      <c r="F153" s="57" t="s">
        <v>16</v>
      </c>
      <c r="G153" s="57" t="s">
        <v>716</v>
      </c>
      <c r="H153" s="57" t="s">
        <v>2620</v>
      </c>
      <c r="I153" s="57" t="s">
        <v>2629</v>
      </c>
      <c r="J153" s="63">
        <v>22379.559999999939</v>
      </c>
      <c r="K153" s="64">
        <v>2018</v>
      </c>
      <c r="L153" s="10" t="str">
        <f t="shared" si="20"/>
        <v>21/02/20</v>
      </c>
      <c r="M153" s="10" t="str">
        <f t="shared" si="21"/>
        <v>07/03/20</v>
      </c>
      <c r="N153" s="49" t="str">
        <f t="shared" si="22"/>
        <v>21/0</v>
      </c>
      <c r="O153" s="8" t="str">
        <f t="shared" si="23"/>
        <v>2/</v>
      </c>
      <c r="P153" s="8" t="str">
        <f t="shared" si="24"/>
        <v>20</v>
      </c>
      <c r="Q153" s="8" t="str">
        <f t="shared" si="25"/>
        <v>20/2//21/0</v>
      </c>
      <c r="R153" s="8" t="str">
        <f t="shared" si="26"/>
        <v>07/0</v>
      </c>
      <c r="S153" s="8" t="str">
        <f t="shared" si="27"/>
        <v>3/</v>
      </c>
      <c r="T153" s="8" t="str">
        <f t="shared" si="28"/>
        <v>20</v>
      </c>
      <c r="U153" s="8" t="str">
        <f t="shared" si="29"/>
        <v>20/3//07/0</v>
      </c>
    </row>
    <row r="154" spans="1:21" x14ac:dyDescent="0.25">
      <c r="A154" s="54">
        <v>149</v>
      </c>
      <c r="B154" s="60" t="s">
        <v>475</v>
      </c>
      <c r="C154" s="61" t="s">
        <v>2449</v>
      </c>
      <c r="D154" s="62" t="s">
        <v>2505</v>
      </c>
      <c r="E154" s="60" t="s">
        <v>667</v>
      </c>
      <c r="F154" s="57" t="s">
        <v>9</v>
      </c>
      <c r="G154" s="57" t="s">
        <v>773</v>
      </c>
      <c r="H154" s="57" t="s">
        <v>2621</v>
      </c>
      <c r="I154" s="57" t="s">
        <v>2624</v>
      </c>
      <c r="J154" s="63">
        <v>18743.530000000028</v>
      </c>
      <c r="K154" s="64">
        <v>2018</v>
      </c>
      <c r="L154" s="10" t="str">
        <f t="shared" si="20"/>
        <v>22/02/20</v>
      </c>
      <c r="M154" s="10" t="str">
        <f t="shared" si="21"/>
        <v>27/02/20</v>
      </c>
      <c r="N154" s="49" t="str">
        <f t="shared" si="22"/>
        <v>22/0</v>
      </c>
      <c r="O154" s="8" t="str">
        <f t="shared" si="23"/>
        <v>2/</v>
      </c>
      <c r="P154" s="8" t="str">
        <f t="shared" si="24"/>
        <v>20</v>
      </c>
      <c r="Q154" s="8" t="str">
        <f t="shared" si="25"/>
        <v>20/2//22/0</v>
      </c>
      <c r="R154" s="8" t="str">
        <f t="shared" si="26"/>
        <v>27/0</v>
      </c>
      <c r="S154" s="8" t="str">
        <f t="shared" si="27"/>
        <v>2/</v>
      </c>
      <c r="T154" s="8" t="str">
        <f t="shared" si="28"/>
        <v>20</v>
      </c>
      <c r="U154" s="8" t="str">
        <f t="shared" si="29"/>
        <v>20/2//27/0</v>
      </c>
    </row>
    <row r="155" spans="1:21" x14ac:dyDescent="0.25">
      <c r="A155" s="54">
        <v>150</v>
      </c>
      <c r="B155" s="60" t="s">
        <v>553</v>
      </c>
      <c r="C155" s="61" t="s">
        <v>2449</v>
      </c>
      <c r="D155" s="62" t="s">
        <v>2514</v>
      </c>
      <c r="E155" s="60" t="s">
        <v>657</v>
      </c>
      <c r="F155" s="57" t="s">
        <v>16</v>
      </c>
      <c r="G155" s="57" t="s">
        <v>699</v>
      </c>
      <c r="H155" s="57" t="s">
        <v>2622</v>
      </c>
      <c r="I155" s="57" t="s">
        <v>2766</v>
      </c>
      <c r="J155" s="63">
        <v>6930</v>
      </c>
      <c r="K155" s="64">
        <v>2018</v>
      </c>
      <c r="L155" s="10" t="str">
        <f t="shared" si="20"/>
        <v>25/02/20</v>
      </c>
      <c r="M155" s="10" t="str">
        <f t="shared" si="21"/>
        <v>15/03/20</v>
      </c>
      <c r="N155" s="49" t="str">
        <f t="shared" si="22"/>
        <v>25/0</v>
      </c>
      <c r="O155" s="8" t="str">
        <f t="shared" si="23"/>
        <v>2/</v>
      </c>
      <c r="P155" s="8" t="str">
        <f t="shared" si="24"/>
        <v>20</v>
      </c>
      <c r="Q155" s="8" t="str">
        <f t="shared" si="25"/>
        <v>20/2//25/0</v>
      </c>
      <c r="R155" s="8" t="str">
        <f t="shared" si="26"/>
        <v>15/0</v>
      </c>
      <c r="S155" s="8" t="str">
        <f t="shared" si="27"/>
        <v>3/</v>
      </c>
      <c r="T155" s="8" t="str">
        <f t="shared" si="28"/>
        <v>20</v>
      </c>
      <c r="U155" s="8" t="str">
        <f t="shared" si="29"/>
        <v>20/3//15/0</v>
      </c>
    </row>
    <row r="156" spans="1:21" x14ac:dyDescent="0.25">
      <c r="A156" s="54">
        <v>151</v>
      </c>
      <c r="B156" s="60" t="s">
        <v>493</v>
      </c>
      <c r="C156" s="61" t="s">
        <v>2449</v>
      </c>
      <c r="D156" s="62" t="s">
        <v>2516</v>
      </c>
      <c r="E156" s="60" t="s">
        <v>659</v>
      </c>
      <c r="F156" s="57" t="s">
        <v>16</v>
      </c>
      <c r="G156" s="57" t="s">
        <v>758</v>
      </c>
      <c r="H156" s="57" t="s">
        <v>2623</v>
      </c>
      <c r="I156" s="57" t="s">
        <v>2767</v>
      </c>
      <c r="J156" s="63">
        <v>7207.7099999999627</v>
      </c>
      <c r="K156" s="64">
        <v>2018</v>
      </c>
      <c r="L156" s="10" t="str">
        <f t="shared" si="20"/>
        <v>26/02/20</v>
      </c>
      <c r="M156" s="10" t="str">
        <f t="shared" si="21"/>
        <v>06/03/20</v>
      </c>
      <c r="N156" s="49" t="str">
        <f t="shared" si="22"/>
        <v>26/0</v>
      </c>
      <c r="O156" s="8" t="str">
        <f t="shared" si="23"/>
        <v>2/</v>
      </c>
      <c r="P156" s="8" t="str">
        <f t="shared" si="24"/>
        <v>20</v>
      </c>
      <c r="Q156" s="8" t="str">
        <f t="shared" si="25"/>
        <v>20/2//26/0</v>
      </c>
      <c r="R156" s="8" t="str">
        <f t="shared" si="26"/>
        <v>06/0</v>
      </c>
      <c r="S156" s="8" t="str">
        <f t="shared" si="27"/>
        <v>3/</v>
      </c>
      <c r="T156" s="8" t="str">
        <f t="shared" si="28"/>
        <v>20</v>
      </c>
      <c r="U156" s="8" t="str">
        <f t="shared" si="29"/>
        <v>20/3//06/0</v>
      </c>
    </row>
    <row r="157" spans="1:21" x14ac:dyDescent="0.25">
      <c r="A157" s="54">
        <v>152</v>
      </c>
      <c r="B157" s="60" t="s">
        <v>542</v>
      </c>
      <c r="C157" s="62" t="s">
        <v>2452</v>
      </c>
      <c r="D157" s="61" t="s">
        <v>2449</v>
      </c>
      <c r="E157" s="60" t="s">
        <v>611</v>
      </c>
      <c r="F157" s="57" t="s">
        <v>16</v>
      </c>
      <c r="G157" s="57" t="s">
        <v>41</v>
      </c>
      <c r="H157" s="57" t="s">
        <v>2624</v>
      </c>
      <c r="I157" s="57" t="s">
        <v>2630</v>
      </c>
      <c r="J157" s="63">
        <v>5793.1699999999837</v>
      </c>
      <c r="K157" s="64">
        <v>2018</v>
      </c>
      <c r="L157" s="10" t="str">
        <f t="shared" si="20"/>
        <v>27/02/20</v>
      </c>
      <c r="M157" s="10" t="str">
        <f t="shared" si="21"/>
        <v>08/03/20</v>
      </c>
      <c r="N157" s="49" t="str">
        <f t="shared" si="22"/>
        <v>27/0</v>
      </c>
      <c r="O157" s="8" t="str">
        <f t="shared" si="23"/>
        <v>2/</v>
      </c>
      <c r="P157" s="8" t="str">
        <f t="shared" si="24"/>
        <v>20</v>
      </c>
      <c r="Q157" s="8" t="str">
        <f t="shared" si="25"/>
        <v>20/2//27/0</v>
      </c>
      <c r="R157" s="8" t="str">
        <f t="shared" si="26"/>
        <v>08/0</v>
      </c>
      <c r="S157" s="8" t="str">
        <f t="shared" si="27"/>
        <v>3/</v>
      </c>
      <c r="T157" s="8" t="str">
        <f t="shared" si="28"/>
        <v>20</v>
      </c>
      <c r="U157" s="8" t="str">
        <f t="shared" si="29"/>
        <v>20/3//08/0</v>
      </c>
    </row>
    <row r="158" spans="1:21" x14ac:dyDescent="0.25">
      <c r="A158" s="54">
        <v>153</v>
      </c>
      <c r="B158" s="60" t="s">
        <v>566</v>
      </c>
      <c r="C158" s="61" t="s">
        <v>2449</v>
      </c>
      <c r="D158" s="62" t="s">
        <v>2521</v>
      </c>
      <c r="E158" s="60" t="s">
        <v>669</v>
      </c>
      <c r="F158" s="57" t="s">
        <v>16</v>
      </c>
      <c r="G158" s="57" t="s">
        <v>732</v>
      </c>
      <c r="H158" s="57" t="s">
        <v>2625</v>
      </c>
      <c r="I158" s="57" t="s">
        <v>2768</v>
      </c>
      <c r="J158" s="63">
        <v>22370.930000000051</v>
      </c>
      <c r="K158" s="64">
        <v>2018</v>
      </c>
      <c r="L158" s="10" t="str">
        <f t="shared" si="20"/>
        <v>28/02/20</v>
      </c>
      <c r="M158" s="10" t="str">
        <f t="shared" si="21"/>
        <v>13/03/20</v>
      </c>
      <c r="N158" s="49" t="str">
        <f t="shared" si="22"/>
        <v>28/0</v>
      </c>
      <c r="O158" s="8" t="str">
        <f t="shared" si="23"/>
        <v>2/</v>
      </c>
      <c r="P158" s="8" t="str">
        <f t="shared" si="24"/>
        <v>20</v>
      </c>
      <c r="Q158" s="8" t="str">
        <f t="shared" si="25"/>
        <v>20/2//28/0</v>
      </c>
      <c r="R158" s="8" t="str">
        <f t="shared" si="26"/>
        <v>13/0</v>
      </c>
      <c r="S158" s="8" t="str">
        <f t="shared" si="27"/>
        <v>3/</v>
      </c>
      <c r="T158" s="8" t="str">
        <f t="shared" si="28"/>
        <v>20</v>
      </c>
      <c r="U158" s="8" t="str">
        <f t="shared" si="29"/>
        <v>20/3//13/0</v>
      </c>
    </row>
    <row r="159" spans="1:21" x14ac:dyDescent="0.25">
      <c r="A159" s="54">
        <v>154</v>
      </c>
      <c r="B159" s="60" t="s">
        <v>478</v>
      </c>
      <c r="C159" s="61" t="s">
        <v>2449</v>
      </c>
      <c r="D159" s="62" t="s">
        <v>2521</v>
      </c>
      <c r="E159" s="60" t="s">
        <v>640</v>
      </c>
      <c r="F159" s="57" t="s">
        <v>16</v>
      </c>
      <c r="G159" s="57" t="s">
        <v>738</v>
      </c>
      <c r="H159" s="57" t="s">
        <v>2626</v>
      </c>
      <c r="I159" s="57" t="s">
        <v>2632</v>
      </c>
      <c r="J159" s="63">
        <v>2599.6499999999651</v>
      </c>
      <c r="K159" s="64">
        <v>2018</v>
      </c>
      <c r="L159" s="10" t="str">
        <f t="shared" si="20"/>
        <v>03/03/20</v>
      </c>
      <c r="M159" s="10" t="str">
        <f t="shared" si="21"/>
        <v>12/03/20</v>
      </c>
      <c r="N159" s="49" t="str">
        <f t="shared" si="22"/>
        <v>03/0</v>
      </c>
      <c r="O159" s="8" t="str">
        <f t="shared" si="23"/>
        <v>3/</v>
      </c>
      <c r="P159" s="8" t="str">
        <f t="shared" si="24"/>
        <v>20</v>
      </c>
      <c r="Q159" s="8" t="str">
        <f t="shared" si="25"/>
        <v>20/3//03/0</v>
      </c>
      <c r="R159" s="8" t="str">
        <f t="shared" si="26"/>
        <v>12/0</v>
      </c>
      <c r="S159" s="8" t="str">
        <f t="shared" si="27"/>
        <v>3/</v>
      </c>
      <c r="T159" s="8" t="str">
        <f t="shared" si="28"/>
        <v>20</v>
      </c>
      <c r="U159" s="8" t="str">
        <f t="shared" si="29"/>
        <v>20/3//12/0</v>
      </c>
    </row>
    <row r="160" spans="1:21" x14ac:dyDescent="0.25">
      <c r="A160" s="54">
        <v>155</v>
      </c>
      <c r="B160" s="60" t="s">
        <v>525</v>
      </c>
      <c r="C160" s="62" t="s">
        <v>2484</v>
      </c>
      <c r="D160" s="61" t="s">
        <v>2449</v>
      </c>
      <c r="E160" s="60" t="s">
        <v>602</v>
      </c>
      <c r="F160" s="57" t="s">
        <v>16</v>
      </c>
      <c r="G160" s="57" t="s">
        <v>738</v>
      </c>
      <c r="H160" s="57" t="s">
        <v>2627</v>
      </c>
      <c r="I160" s="57" t="s">
        <v>2630</v>
      </c>
      <c r="J160" s="63">
        <v>2261.1000000000058</v>
      </c>
      <c r="K160" s="64">
        <v>2018</v>
      </c>
      <c r="L160" s="10" t="str">
        <f t="shared" si="20"/>
        <v>04/03/20</v>
      </c>
      <c r="M160" s="10" t="str">
        <f t="shared" si="21"/>
        <v>08/03/20</v>
      </c>
      <c r="N160" s="49" t="str">
        <f t="shared" si="22"/>
        <v>04/0</v>
      </c>
      <c r="O160" s="8" t="str">
        <f t="shared" si="23"/>
        <v>3/</v>
      </c>
      <c r="P160" s="8" t="str">
        <f t="shared" si="24"/>
        <v>20</v>
      </c>
      <c r="Q160" s="8" t="str">
        <f t="shared" si="25"/>
        <v>20/3//04/0</v>
      </c>
      <c r="R160" s="8" t="str">
        <f t="shared" si="26"/>
        <v>08/0</v>
      </c>
      <c r="S160" s="8" t="str">
        <f t="shared" si="27"/>
        <v>3/</v>
      </c>
      <c r="T160" s="8" t="str">
        <f t="shared" si="28"/>
        <v>20</v>
      </c>
      <c r="U160" s="8" t="str">
        <f t="shared" si="29"/>
        <v>20/3//08/0</v>
      </c>
    </row>
    <row r="161" spans="1:21" x14ac:dyDescent="0.25">
      <c r="A161" s="54">
        <v>156</v>
      </c>
      <c r="B161" s="60" t="s">
        <v>552</v>
      </c>
      <c r="C161" s="61" t="s">
        <v>2449</v>
      </c>
      <c r="D161" s="62" t="s">
        <v>2512</v>
      </c>
      <c r="E161" s="60" t="s">
        <v>656</v>
      </c>
      <c r="F161" s="57" t="s">
        <v>16</v>
      </c>
      <c r="G161" s="57" t="s">
        <v>695</v>
      </c>
      <c r="H161" s="57" t="s">
        <v>2628</v>
      </c>
      <c r="I161" s="57" t="s">
        <v>2768</v>
      </c>
      <c r="J161" s="63">
        <v>6915.7600000000093</v>
      </c>
      <c r="K161" s="64">
        <v>2018</v>
      </c>
      <c r="L161" s="10" t="str">
        <f t="shared" si="20"/>
        <v>05/03/20</v>
      </c>
      <c r="M161" s="10" t="str">
        <f t="shared" si="21"/>
        <v>13/03/20</v>
      </c>
      <c r="N161" s="49" t="str">
        <f t="shared" si="22"/>
        <v>05/0</v>
      </c>
      <c r="O161" s="8" t="str">
        <f t="shared" si="23"/>
        <v>3/</v>
      </c>
      <c r="P161" s="8" t="str">
        <f t="shared" si="24"/>
        <v>20</v>
      </c>
      <c r="Q161" s="8" t="str">
        <f t="shared" si="25"/>
        <v>20/3//05/0</v>
      </c>
      <c r="R161" s="8" t="str">
        <f t="shared" si="26"/>
        <v>13/0</v>
      </c>
      <c r="S161" s="8" t="str">
        <f t="shared" si="27"/>
        <v>3/</v>
      </c>
      <c r="T161" s="8" t="str">
        <f t="shared" si="28"/>
        <v>20</v>
      </c>
      <c r="U161" s="8" t="str">
        <f t="shared" si="29"/>
        <v>20/3//13/0</v>
      </c>
    </row>
    <row r="162" spans="1:21" x14ac:dyDescent="0.25">
      <c r="A162" s="54">
        <v>157</v>
      </c>
      <c r="B162" s="60" t="s">
        <v>565</v>
      </c>
      <c r="C162" s="62" t="s">
        <v>2471</v>
      </c>
      <c r="D162" s="61" t="s">
        <v>2449</v>
      </c>
      <c r="E162" s="60" t="s">
        <v>618</v>
      </c>
      <c r="F162" s="57" t="s">
        <v>16</v>
      </c>
      <c r="G162" s="57" t="s">
        <v>748</v>
      </c>
      <c r="H162" s="57" t="s">
        <v>2629</v>
      </c>
      <c r="I162" s="57" t="s">
        <v>2769</v>
      </c>
      <c r="J162" s="63">
        <v>22070.290000000037</v>
      </c>
      <c r="K162" s="64">
        <v>2018</v>
      </c>
      <c r="L162" s="10" t="str">
        <f t="shared" si="20"/>
        <v>07/03/20</v>
      </c>
      <c r="M162" s="10" t="str">
        <f t="shared" si="21"/>
        <v>21/03/20</v>
      </c>
      <c r="N162" s="49" t="str">
        <f t="shared" si="22"/>
        <v>07/0</v>
      </c>
      <c r="O162" s="8" t="str">
        <f t="shared" si="23"/>
        <v>3/</v>
      </c>
      <c r="P162" s="8" t="str">
        <f t="shared" si="24"/>
        <v>20</v>
      </c>
      <c r="Q162" s="8" t="str">
        <f t="shared" si="25"/>
        <v>20/3//07/0</v>
      </c>
      <c r="R162" s="8" t="str">
        <f t="shared" si="26"/>
        <v>21/0</v>
      </c>
      <c r="S162" s="8" t="str">
        <f t="shared" si="27"/>
        <v>3/</v>
      </c>
      <c r="T162" s="8" t="str">
        <f t="shared" si="28"/>
        <v>20</v>
      </c>
      <c r="U162" s="8" t="str">
        <f t="shared" si="29"/>
        <v>20/3//21/0</v>
      </c>
    </row>
    <row r="163" spans="1:21" x14ac:dyDescent="0.25">
      <c r="A163" s="54">
        <v>158</v>
      </c>
      <c r="B163" s="60" t="s">
        <v>526</v>
      </c>
      <c r="C163" s="62" t="s">
        <v>2515</v>
      </c>
      <c r="D163" s="61" t="s">
        <v>2449</v>
      </c>
      <c r="E163" s="60" t="s">
        <v>603</v>
      </c>
      <c r="F163" s="57" t="s">
        <v>16</v>
      </c>
      <c r="G163" s="57" t="s">
        <v>698</v>
      </c>
      <c r="H163" s="57" t="s">
        <v>2630</v>
      </c>
      <c r="I163" s="57" t="s">
        <v>2633</v>
      </c>
      <c r="J163" s="63">
        <v>2428.820000000007</v>
      </c>
      <c r="K163" s="64">
        <v>2018</v>
      </c>
      <c r="L163" s="10" t="str">
        <f t="shared" si="20"/>
        <v>08/03/20</v>
      </c>
      <c r="M163" s="10" t="str">
        <f t="shared" si="21"/>
        <v>16/03/20</v>
      </c>
      <c r="N163" s="49" t="str">
        <f t="shared" si="22"/>
        <v>08/0</v>
      </c>
      <c r="O163" s="8" t="str">
        <f t="shared" si="23"/>
        <v>3/</v>
      </c>
      <c r="P163" s="8" t="str">
        <f t="shared" si="24"/>
        <v>20</v>
      </c>
      <c r="Q163" s="8" t="str">
        <f t="shared" si="25"/>
        <v>20/3//08/0</v>
      </c>
      <c r="R163" s="8" t="str">
        <f t="shared" si="26"/>
        <v>16/0</v>
      </c>
      <c r="S163" s="8" t="str">
        <f t="shared" si="27"/>
        <v>3/</v>
      </c>
      <c r="T163" s="8" t="str">
        <f t="shared" si="28"/>
        <v>20</v>
      </c>
      <c r="U163" s="8" t="str">
        <f t="shared" si="29"/>
        <v>20/3//16/0</v>
      </c>
    </row>
    <row r="164" spans="1:21" x14ac:dyDescent="0.25">
      <c r="A164" s="54">
        <v>159</v>
      </c>
      <c r="B164" s="60" t="s">
        <v>539</v>
      </c>
      <c r="C164" s="62" t="s">
        <v>2455</v>
      </c>
      <c r="D164" s="61" t="s">
        <v>2449</v>
      </c>
      <c r="E164" s="60" t="s">
        <v>608</v>
      </c>
      <c r="F164" s="57" t="s">
        <v>16</v>
      </c>
      <c r="G164" s="57" t="s">
        <v>721</v>
      </c>
      <c r="H164" s="57" t="s">
        <v>2630</v>
      </c>
      <c r="I164" s="57" t="s">
        <v>2770</v>
      </c>
      <c r="J164" s="63">
        <v>5617.1900000000023</v>
      </c>
      <c r="K164" s="64">
        <v>2018</v>
      </c>
      <c r="L164" s="10" t="str">
        <f t="shared" si="20"/>
        <v>08/03/20</v>
      </c>
      <c r="M164" s="10" t="str">
        <f t="shared" si="21"/>
        <v>10/03/20</v>
      </c>
      <c r="N164" s="49" t="str">
        <f t="shared" si="22"/>
        <v>08/0</v>
      </c>
      <c r="O164" s="8" t="str">
        <f t="shared" si="23"/>
        <v>3/</v>
      </c>
      <c r="P164" s="8" t="str">
        <f t="shared" si="24"/>
        <v>20</v>
      </c>
      <c r="Q164" s="8" t="str">
        <f t="shared" si="25"/>
        <v>20/3//08/0</v>
      </c>
      <c r="R164" s="8" t="str">
        <f t="shared" si="26"/>
        <v>10/0</v>
      </c>
      <c r="S164" s="8" t="str">
        <f t="shared" si="27"/>
        <v>3/</v>
      </c>
      <c r="T164" s="8" t="str">
        <f t="shared" si="28"/>
        <v>20</v>
      </c>
      <c r="U164" s="8" t="str">
        <f t="shared" si="29"/>
        <v>20/3//10/0</v>
      </c>
    </row>
    <row r="165" spans="1:21" x14ac:dyDescent="0.25">
      <c r="A165" s="54">
        <v>160</v>
      </c>
      <c r="B165" s="60" t="s">
        <v>516</v>
      </c>
      <c r="C165" s="61" t="s">
        <v>2449</v>
      </c>
      <c r="D165" s="62" t="s">
        <v>2482</v>
      </c>
      <c r="E165" s="60" t="s">
        <v>646</v>
      </c>
      <c r="F165" s="57" t="s">
        <v>16</v>
      </c>
      <c r="G165" s="57" t="s">
        <v>767</v>
      </c>
      <c r="H165" s="57" t="s">
        <v>2631</v>
      </c>
      <c r="I165" s="57" t="s">
        <v>2771</v>
      </c>
      <c r="J165" s="63">
        <v>4158</v>
      </c>
      <c r="K165" s="64">
        <v>2018</v>
      </c>
      <c r="L165" s="10" t="str">
        <f t="shared" si="20"/>
        <v>11/03/20</v>
      </c>
      <c r="M165" s="10" t="str">
        <f t="shared" si="21"/>
        <v>14/03/20</v>
      </c>
      <c r="N165" s="49" t="str">
        <f t="shared" si="22"/>
        <v>11/0</v>
      </c>
      <c r="O165" s="8" t="str">
        <f t="shared" si="23"/>
        <v>3/</v>
      </c>
      <c r="P165" s="8" t="str">
        <f t="shared" si="24"/>
        <v>20</v>
      </c>
      <c r="Q165" s="8" t="str">
        <f t="shared" si="25"/>
        <v>20/3//11/0</v>
      </c>
      <c r="R165" s="8" t="str">
        <f t="shared" si="26"/>
        <v>14/0</v>
      </c>
      <c r="S165" s="8" t="str">
        <f t="shared" si="27"/>
        <v>3/</v>
      </c>
      <c r="T165" s="8" t="str">
        <f t="shared" si="28"/>
        <v>20</v>
      </c>
      <c r="U165" s="8" t="str">
        <f t="shared" si="29"/>
        <v>20/3//14/0</v>
      </c>
    </row>
    <row r="166" spans="1:21" x14ac:dyDescent="0.25">
      <c r="A166" s="54">
        <v>161</v>
      </c>
      <c r="B166" s="60" t="s">
        <v>546</v>
      </c>
      <c r="C166" s="61" t="s">
        <v>2449</v>
      </c>
      <c r="D166" s="62" t="s">
        <v>2495</v>
      </c>
      <c r="E166" s="60" t="s">
        <v>651</v>
      </c>
      <c r="F166" s="57" t="s">
        <v>16</v>
      </c>
      <c r="G166" s="57" t="s">
        <v>688</v>
      </c>
      <c r="H166" s="57" t="s">
        <v>2632</v>
      </c>
      <c r="I166" s="57" t="s">
        <v>2769</v>
      </c>
      <c r="J166" s="63">
        <v>6111.0999999999767</v>
      </c>
      <c r="K166" s="64">
        <v>2018</v>
      </c>
      <c r="L166" s="10" t="str">
        <f t="shared" si="20"/>
        <v>12/03/20</v>
      </c>
      <c r="M166" s="10" t="str">
        <f t="shared" si="21"/>
        <v>21/03/20</v>
      </c>
      <c r="N166" s="49" t="str">
        <f t="shared" si="22"/>
        <v>12/0</v>
      </c>
      <c r="O166" s="8" t="str">
        <f t="shared" si="23"/>
        <v>3/</v>
      </c>
      <c r="P166" s="8" t="str">
        <f t="shared" si="24"/>
        <v>20</v>
      </c>
      <c r="Q166" s="8" t="str">
        <f t="shared" si="25"/>
        <v>20/3//12/0</v>
      </c>
      <c r="R166" s="8" t="str">
        <f t="shared" si="26"/>
        <v>21/0</v>
      </c>
      <c r="S166" s="8" t="str">
        <f t="shared" si="27"/>
        <v>3/</v>
      </c>
      <c r="T166" s="8" t="str">
        <f t="shared" si="28"/>
        <v>20</v>
      </c>
      <c r="U166" s="8" t="str">
        <f t="shared" si="29"/>
        <v>20/3//21/0</v>
      </c>
    </row>
    <row r="167" spans="1:21" x14ac:dyDescent="0.25">
      <c r="A167" s="54">
        <v>162</v>
      </c>
      <c r="B167" s="60" t="s">
        <v>522</v>
      </c>
      <c r="C167" s="61" t="s">
        <v>2449</v>
      </c>
      <c r="D167" s="62" t="s">
        <v>2460</v>
      </c>
      <c r="E167" s="60" t="s">
        <v>635</v>
      </c>
      <c r="F167" s="57" t="s">
        <v>16</v>
      </c>
      <c r="G167" s="57" t="s">
        <v>708</v>
      </c>
      <c r="H167" s="57" t="s">
        <v>2633</v>
      </c>
      <c r="I167" s="57" t="s">
        <v>2772</v>
      </c>
      <c r="J167" s="63">
        <v>2107.0699999999779</v>
      </c>
      <c r="K167" s="64">
        <v>2018</v>
      </c>
      <c r="L167" s="10" t="str">
        <f t="shared" si="20"/>
        <v>16/03/20</v>
      </c>
      <c r="M167" s="10" t="str">
        <f t="shared" si="21"/>
        <v>22/03/20</v>
      </c>
      <c r="N167" s="49" t="str">
        <f t="shared" si="22"/>
        <v>16/0</v>
      </c>
      <c r="O167" s="8" t="str">
        <f t="shared" si="23"/>
        <v>3/</v>
      </c>
      <c r="P167" s="8" t="str">
        <f t="shared" si="24"/>
        <v>20</v>
      </c>
      <c r="Q167" s="8" t="str">
        <f t="shared" si="25"/>
        <v>20/3//16/0</v>
      </c>
      <c r="R167" s="8" t="str">
        <f t="shared" si="26"/>
        <v>22/0</v>
      </c>
      <c r="S167" s="8" t="str">
        <f t="shared" si="27"/>
        <v>3/</v>
      </c>
      <c r="T167" s="8" t="str">
        <f t="shared" si="28"/>
        <v>20</v>
      </c>
      <c r="U167" s="8" t="str">
        <f t="shared" si="29"/>
        <v>20/3//22/0</v>
      </c>
    </row>
    <row r="168" spans="1:21" x14ac:dyDescent="0.25">
      <c r="A168" s="54">
        <v>163</v>
      </c>
      <c r="B168" s="60" t="s">
        <v>525</v>
      </c>
      <c r="C168" s="62" t="s">
        <v>2484</v>
      </c>
      <c r="D168" s="61" t="s">
        <v>2449</v>
      </c>
      <c r="E168" s="60" t="s">
        <v>605</v>
      </c>
      <c r="F168" s="57" t="s">
        <v>16</v>
      </c>
      <c r="G168" s="57" t="s">
        <v>738</v>
      </c>
      <c r="H168" s="57" t="s">
        <v>2634</v>
      </c>
      <c r="I168" s="57" t="s">
        <v>2772</v>
      </c>
      <c r="J168" s="63">
        <v>2526.8800000000047</v>
      </c>
      <c r="K168" s="64">
        <v>2018</v>
      </c>
      <c r="L168" s="10" t="str">
        <f t="shared" si="20"/>
        <v>18/03/20</v>
      </c>
      <c r="M168" s="10" t="str">
        <f t="shared" si="21"/>
        <v>22/03/20</v>
      </c>
      <c r="N168" s="49" t="str">
        <f t="shared" si="22"/>
        <v>18/0</v>
      </c>
      <c r="O168" s="8" t="str">
        <f t="shared" si="23"/>
        <v>3/</v>
      </c>
      <c r="P168" s="8" t="str">
        <f t="shared" si="24"/>
        <v>20</v>
      </c>
      <c r="Q168" s="8" t="str">
        <f t="shared" si="25"/>
        <v>20/3//18/0</v>
      </c>
      <c r="R168" s="8" t="str">
        <f t="shared" si="26"/>
        <v>22/0</v>
      </c>
      <c r="S168" s="8" t="str">
        <f t="shared" si="27"/>
        <v>3/</v>
      </c>
      <c r="T168" s="8" t="str">
        <f t="shared" si="28"/>
        <v>20</v>
      </c>
      <c r="U168" s="8" t="str">
        <f t="shared" si="29"/>
        <v>20/3//22/0</v>
      </c>
    </row>
    <row r="169" spans="1:21" x14ac:dyDescent="0.25">
      <c r="A169" s="54">
        <v>164</v>
      </c>
      <c r="B169" s="60" t="s">
        <v>536</v>
      </c>
      <c r="C169" s="62" t="s">
        <v>2451</v>
      </c>
      <c r="D169" s="61" t="s">
        <v>2449</v>
      </c>
      <c r="E169" s="60" t="s">
        <v>607</v>
      </c>
      <c r="F169" s="57" t="s">
        <v>16</v>
      </c>
      <c r="G169" s="57" t="s">
        <v>688</v>
      </c>
      <c r="H169" s="57" t="s">
        <v>2635</v>
      </c>
      <c r="I169" s="57" t="s">
        <v>2773</v>
      </c>
      <c r="J169" s="63">
        <v>4158</v>
      </c>
      <c r="K169" s="64">
        <v>2018</v>
      </c>
      <c r="L169" s="10" t="str">
        <f t="shared" si="20"/>
        <v>20/03/20</v>
      </c>
      <c r="M169" s="10" t="str">
        <f t="shared" si="21"/>
        <v>23/03/20</v>
      </c>
      <c r="N169" s="49" t="str">
        <f t="shared" si="22"/>
        <v>20/0</v>
      </c>
      <c r="O169" s="8" t="str">
        <f t="shared" si="23"/>
        <v>3/</v>
      </c>
      <c r="P169" s="8" t="str">
        <f t="shared" si="24"/>
        <v>20</v>
      </c>
      <c r="Q169" s="8" t="str">
        <f t="shared" si="25"/>
        <v>20/3//20/0</v>
      </c>
      <c r="R169" s="8" t="str">
        <f t="shared" si="26"/>
        <v>23/0</v>
      </c>
      <c r="S169" s="8" t="str">
        <f t="shared" si="27"/>
        <v>3/</v>
      </c>
      <c r="T169" s="8" t="str">
        <f t="shared" si="28"/>
        <v>20</v>
      </c>
      <c r="U169" s="8" t="str">
        <f t="shared" si="29"/>
        <v>20/3//23/0</v>
      </c>
    </row>
    <row r="170" spans="1:21" x14ac:dyDescent="0.25">
      <c r="A170" s="54">
        <v>165</v>
      </c>
      <c r="B170" s="60" t="s">
        <v>557</v>
      </c>
      <c r="C170" s="61" t="s">
        <v>2449</v>
      </c>
      <c r="D170" s="62" t="s">
        <v>2483</v>
      </c>
      <c r="E170" s="60" t="s">
        <v>661</v>
      </c>
      <c r="F170" s="57" t="s">
        <v>16</v>
      </c>
      <c r="G170" s="57" t="s">
        <v>699</v>
      </c>
      <c r="H170" s="57" t="s">
        <v>2635</v>
      </c>
      <c r="I170" s="57" t="s">
        <v>2774</v>
      </c>
      <c r="J170" s="63">
        <v>7793.6999999999534</v>
      </c>
      <c r="K170" s="64">
        <v>2018</v>
      </c>
      <c r="L170" s="10" t="str">
        <f t="shared" si="20"/>
        <v>20/03/20</v>
      </c>
      <c r="M170" s="10" t="str">
        <f t="shared" si="21"/>
        <v>30/03/20</v>
      </c>
      <c r="N170" s="49" t="str">
        <f t="shared" si="22"/>
        <v>20/0</v>
      </c>
      <c r="O170" s="8" t="str">
        <f t="shared" si="23"/>
        <v>3/</v>
      </c>
      <c r="P170" s="8" t="str">
        <f t="shared" si="24"/>
        <v>20</v>
      </c>
      <c r="Q170" s="8" t="str">
        <f t="shared" si="25"/>
        <v>20/3//20/0</v>
      </c>
      <c r="R170" s="8" t="str">
        <f t="shared" si="26"/>
        <v>30/0</v>
      </c>
      <c r="S170" s="8" t="str">
        <f t="shared" si="27"/>
        <v>3/</v>
      </c>
      <c r="T170" s="8" t="str">
        <f t="shared" si="28"/>
        <v>20</v>
      </c>
      <c r="U170" s="8" t="str">
        <f t="shared" si="29"/>
        <v>20/3//30/0</v>
      </c>
    </row>
    <row r="171" spans="1:21" x14ac:dyDescent="0.25">
      <c r="A171" s="54">
        <v>166</v>
      </c>
      <c r="B171" s="60" t="s">
        <v>524</v>
      </c>
      <c r="C171" s="61" t="s">
        <v>2449</v>
      </c>
      <c r="D171" s="62" t="s">
        <v>2493</v>
      </c>
      <c r="E171" s="60" t="s">
        <v>636</v>
      </c>
      <c r="F171" s="57" t="s">
        <v>16</v>
      </c>
      <c r="G171" s="57" t="s">
        <v>721</v>
      </c>
      <c r="H171" s="57" t="s">
        <v>2636</v>
      </c>
      <c r="I171" s="57" t="s">
        <v>2774</v>
      </c>
      <c r="J171" s="63">
        <v>2215.5899999999965</v>
      </c>
      <c r="K171" s="64">
        <v>2018</v>
      </c>
      <c r="L171" s="10" t="str">
        <f t="shared" si="20"/>
        <v>24/03/20</v>
      </c>
      <c r="M171" s="10" t="str">
        <f t="shared" si="21"/>
        <v>30/03/20</v>
      </c>
      <c r="N171" s="49" t="str">
        <f t="shared" si="22"/>
        <v>24/0</v>
      </c>
      <c r="O171" s="8" t="str">
        <f t="shared" si="23"/>
        <v>3/</v>
      </c>
      <c r="P171" s="8" t="str">
        <f t="shared" si="24"/>
        <v>20</v>
      </c>
      <c r="Q171" s="8" t="str">
        <f t="shared" si="25"/>
        <v>20/3//24/0</v>
      </c>
      <c r="R171" s="8" t="str">
        <f t="shared" si="26"/>
        <v>30/0</v>
      </c>
      <c r="S171" s="8" t="str">
        <f t="shared" si="27"/>
        <v>3/</v>
      </c>
      <c r="T171" s="8" t="str">
        <f t="shared" si="28"/>
        <v>20</v>
      </c>
      <c r="U171" s="8" t="str">
        <f t="shared" si="29"/>
        <v>20/3//30/0</v>
      </c>
    </row>
    <row r="172" spans="1:21" x14ac:dyDescent="0.25">
      <c r="A172" s="54">
        <v>167</v>
      </c>
      <c r="B172" s="60" t="s">
        <v>558</v>
      </c>
      <c r="C172" s="61" t="s">
        <v>2449</v>
      </c>
      <c r="D172" s="62" t="s">
        <v>2470</v>
      </c>
      <c r="E172" s="60" t="s">
        <v>662</v>
      </c>
      <c r="F172" s="57" t="s">
        <v>16</v>
      </c>
      <c r="G172" s="57" t="s">
        <v>772</v>
      </c>
      <c r="H172" s="57" t="s">
        <v>2637</v>
      </c>
      <c r="I172" s="57" t="s">
        <v>2775</v>
      </c>
      <c r="J172" s="63">
        <v>8174.4100000000035</v>
      </c>
      <c r="K172" s="64">
        <v>2018</v>
      </c>
      <c r="L172" s="10" t="str">
        <f t="shared" si="20"/>
        <v>23/04/20</v>
      </c>
      <c r="M172" s="10" t="str">
        <f t="shared" si="21"/>
        <v>27/04/20</v>
      </c>
      <c r="N172" s="49" t="str">
        <f t="shared" si="22"/>
        <v>23/0</v>
      </c>
      <c r="O172" s="8" t="str">
        <f t="shared" si="23"/>
        <v>4/</v>
      </c>
      <c r="P172" s="8" t="str">
        <f t="shared" si="24"/>
        <v>20</v>
      </c>
      <c r="Q172" s="8" t="str">
        <f t="shared" si="25"/>
        <v>20/4//23/0</v>
      </c>
      <c r="R172" s="8" t="str">
        <f t="shared" si="26"/>
        <v>27/0</v>
      </c>
      <c r="S172" s="8" t="str">
        <f t="shared" si="27"/>
        <v>4/</v>
      </c>
      <c r="T172" s="8" t="str">
        <f t="shared" si="28"/>
        <v>20</v>
      </c>
      <c r="U172" s="8" t="str">
        <f t="shared" si="29"/>
        <v>20/4//27/0</v>
      </c>
    </row>
    <row r="173" spans="1:21" x14ac:dyDescent="0.25">
      <c r="A173" s="54">
        <v>168</v>
      </c>
      <c r="B173" s="60" t="s">
        <v>534</v>
      </c>
      <c r="C173" s="61" t="s">
        <v>2449</v>
      </c>
      <c r="D173" s="62" t="s">
        <v>2473</v>
      </c>
      <c r="E173" s="60" t="s">
        <v>644</v>
      </c>
      <c r="F173" s="57" t="s">
        <v>16</v>
      </c>
      <c r="G173" s="57" t="s">
        <v>734</v>
      </c>
      <c r="H173" s="57" t="s">
        <v>2638</v>
      </c>
      <c r="I173" s="57" t="s">
        <v>2776</v>
      </c>
      <c r="J173" s="63">
        <v>4158</v>
      </c>
      <c r="K173" s="64">
        <v>2018</v>
      </c>
      <c r="L173" s="10" t="str">
        <f t="shared" si="20"/>
        <v>04/06/20</v>
      </c>
      <c r="M173" s="10" t="str">
        <f t="shared" si="21"/>
        <v>11/06/20</v>
      </c>
      <c r="N173" s="49" t="str">
        <f t="shared" si="22"/>
        <v>04/0</v>
      </c>
      <c r="O173" s="8" t="str">
        <f t="shared" si="23"/>
        <v>6/</v>
      </c>
      <c r="P173" s="8" t="str">
        <f t="shared" si="24"/>
        <v>20</v>
      </c>
      <c r="Q173" s="8" t="str">
        <f t="shared" si="25"/>
        <v>20/6//04/0</v>
      </c>
      <c r="R173" s="8" t="str">
        <f t="shared" si="26"/>
        <v>11/0</v>
      </c>
      <c r="S173" s="8" t="str">
        <f t="shared" si="27"/>
        <v>6/</v>
      </c>
      <c r="T173" s="8" t="str">
        <f t="shared" si="28"/>
        <v>20</v>
      </c>
      <c r="U173" s="8" t="str">
        <f t="shared" si="29"/>
        <v>20/6//11/0</v>
      </c>
    </row>
    <row r="174" spans="1:21" x14ac:dyDescent="0.25">
      <c r="A174" s="54">
        <v>169</v>
      </c>
      <c r="B174" s="60" t="s">
        <v>533</v>
      </c>
      <c r="C174" s="61" t="s">
        <v>2449</v>
      </c>
      <c r="D174" s="62" t="s">
        <v>2496</v>
      </c>
      <c r="E174" s="60" t="s">
        <v>643</v>
      </c>
      <c r="F174" s="57" t="s">
        <v>16</v>
      </c>
      <c r="G174" s="57" t="s">
        <v>699</v>
      </c>
      <c r="H174" s="57" t="s">
        <v>2639</v>
      </c>
      <c r="I174" s="57" t="s">
        <v>2776</v>
      </c>
      <c r="J174" s="63">
        <v>4158</v>
      </c>
      <c r="K174" s="64">
        <v>2018</v>
      </c>
      <c r="L174" s="10" t="str">
        <f t="shared" si="20"/>
        <v>06/06/20</v>
      </c>
      <c r="M174" s="10" t="str">
        <f t="shared" si="21"/>
        <v>11/06/20</v>
      </c>
      <c r="N174" s="49" t="str">
        <f t="shared" si="22"/>
        <v>06/0</v>
      </c>
      <c r="O174" s="8" t="str">
        <f t="shared" si="23"/>
        <v>6/</v>
      </c>
      <c r="P174" s="8" t="str">
        <f t="shared" si="24"/>
        <v>20</v>
      </c>
      <c r="Q174" s="8" t="str">
        <f t="shared" si="25"/>
        <v>20/6//06/0</v>
      </c>
      <c r="R174" s="8" t="str">
        <f t="shared" si="26"/>
        <v>11/0</v>
      </c>
      <c r="S174" s="8" t="str">
        <f t="shared" si="27"/>
        <v>6/</v>
      </c>
      <c r="T174" s="8" t="str">
        <f t="shared" si="28"/>
        <v>20</v>
      </c>
      <c r="U174" s="8" t="str">
        <f t="shared" si="29"/>
        <v>20/6//11/0</v>
      </c>
    </row>
    <row r="175" spans="1:21" x14ac:dyDescent="0.25">
      <c r="A175" s="54">
        <v>170</v>
      </c>
      <c r="B175" s="60" t="s">
        <v>497</v>
      </c>
      <c r="C175" s="61" t="s">
        <v>2449</v>
      </c>
      <c r="D175" s="62" t="s">
        <v>2521</v>
      </c>
      <c r="E175" s="60" t="s">
        <v>647</v>
      </c>
      <c r="F175" s="57" t="s">
        <v>16</v>
      </c>
      <c r="G175" s="57" t="s">
        <v>724</v>
      </c>
      <c r="H175" s="57" t="s">
        <v>2640</v>
      </c>
      <c r="I175" s="57" t="s">
        <v>2777</v>
      </c>
      <c r="J175" s="63">
        <v>4177.4000000000233</v>
      </c>
      <c r="K175" s="64">
        <v>2018</v>
      </c>
      <c r="L175" s="10" t="str">
        <f t="shared" si="20"/>
        <v>27/06/20</v>
      </c>
      <c r="M175" s="10" t="str">
        <f t="shared" si="21"/>
        <v>09/07/20</v>
      </c>
      <c r="N175" s="49" t="str">
        <f t="shared" si="22"/>
        <v>27/0</v>
      </c>
      <c r="O175" s="8" t="str">
        <f t="shared" si="23"/>
        <v>6/</v>
      </c>
      <c r="P175" s="8" t="str">
        <f t="shared" si="24"/>
        <v>20</v>
      </c>
      <c r="Q175" s="8" t="str">
        <f t="shared" si="25"/>
        <v>20/6//27/0</v>
      </c>
      <c r="R175" s="8" t="str">
        <f t="shared" si="26"/>
        <v>09/0</v>
      </c>
      <c r="S175" s="8" t="str">
        <f t="shared" si="27"/>
        <v>7/</v>
      </c>
      <c r="T175" s="8" t="str">
        <f t="shared" si="28"/>
        <v>20</v>
      </c>
      <c r="U175" s="8" t="str">
        <f t="shared" si="29"/>
        <v>20/7//09/0</v>
      </c>
    </row>
    <row r="176" spans="1:21" x14ac:dyDescent="0.25">
      <c r="A176" s="54">
        <v>171</v>
      </c>
      <c r="B176" s="60" t="s">
        <v>520</v>
      </c>
      <c r="C176" s="62" t="s">
        <v>2482</v>
      </c>
      <c r="D176" s="61" t="s">
        <v>2449</v>
      </c>
      <c r="E176" s="60" t="s">
        <v>600</v>
      </c>
      <c r="F176" s="57" t="s">
        <v>16</v>
      </c>
      <c r="G176" s="57" t="s">
        <v>688</v>
      </c>
      <c r="H176" s="57" t="s">
        <v>2641</v>
      </c>
      <c r="I176" s="57" t="s">
        <v>2778</v>
      </c>
      <c r="J176" s="63">
        <v>1503.710000000021</v>
      </c>
      <c r="K176" s="64">
        <v>2018</v>
      </c>
      <c r="L176" s="10" t="str">
        <f t="shared" si="20"/>
        <v>03/07/20</v>
      </c>
      <c r="M176" s="10" t="str">
        <f t="shared" si="21"/>
        <v>12/07/20</v>
      </c>
      <c r="N176" s="49" t="str">
        <f t="shared" si="22"/>
        <v>03/0</v>
      </c>
      <c r="O176" s="8" t="str">
        <f t="shared" si="23"/>
        <v>7/</v>
      </c>
      <c r="P176" s="8" t="str">
        <f t="shared" si="24"/>
        <v>20</v>
      </c>
      <c r="Q176" s="8" t="str">
        <f t="shared" si="25"/>
        <v>20/7//03/0</v>
      </c>
      <c r="R176" s="8" t="str">
        <f t="shared" si="26"/>
        <v>12/0</v>
      </c>
      <c r="S176" s="8" t="str">
        <f t="shared" si="27"/>
        <v>7/</v>
      </c>
      <c r="T176" s="8" t="str">
        <f t="shared" si="28"/>
        <v>20</v>
      </c>
      <c r="U176" s="8" t="str">
        <f t="shared" si="29"/>
        <v>20/7//12/0</v>
      </c>
    </row>
    <row r="177" spans="1:21" x14ac:dyDescent="0.25">
      <c r="A177" s="54">
        <v>172</v>
      </c>
      <c r="B177" s="60" t="s">
        <v>469</v>
      </c>
      <c r="C177" s="62" t="s">
        <v>2463</v>
      </c>
      <c r="D177" s="61" t="s">
        <v>2449</v>
      </c>
      <c r="E177" s="60" t="s">
        <v>606</v>
      </c>
      <c r="F177" s="57" t="s">
        <v>16</v>
      </c>
      <c r="G177" s="57" t="s">
        <v>717</v>
      </c>
      <c r="H177" s="57" t="s">
        <v>2641</v>
      </c>
      <c r="I177" s="57" t="s">
        <v>2777</v>
      </c>
      <c r="J177" s="63">
        <v>2643.7900000000009</v>
      </c>
      <c r="K177" s="64">
        <v>2018</v>
      </c>
      <c r="L177" s="10" t="str">
        <f t="shared" si="20"/>
        <v>03/07/20</v>
      </c>
      <c r="M177" s="10" t="str">
        <f t="shared" si="21"/>
        <v>09/07/20</v>
      </c>
      <c r="N177" s="49" t="str">
        <f t="shared" si="22"/>
        <v>03/0</v>
      </c>
      <c r="O177" s="8" t="str">
        <f t="shared" si="23"/>
        <v>7/</v>
      </c>
      <c r="P177" s="8" t="str">
        <f t="shared" si="24"/>
        <v>20</v>
      </c>
      <c r="Q177" s="8" t="str">
        <f t="shared" si="25"/>
        <v>20/7//03/0</v>
      </c>
      <c r="R177" s="8" t="str">
        <f t="shared" si="26"/>
        <v>09/0</v>
      </c>
      <c r="S177" s="8" t="str">
        <f t="shared" si="27"/>
        <v>7/</v>
      </c>
      <c r="T177" s="8" t="str">
        <f t="shared" si="28"/>
        <v>20</v>
      </c>
      <c r="U177" s="8" t="str">
        <f t="shared" si="29"/>
        <v>20/7//09/0</v>
      </c>
    </row>
    <row r="178" spans="1:21" x14ac:dyDescent="0.25">
      <c r="A178" s="54">
        <v>173</v>
      </c>
      <c r="B178" s="60" t="s">
        <v>535</v>
      </c>
      <c r="C178" s="61" t="s">
        <v>2449</v>
      </c>
      <c r="D178" s="62" t="s">
        <v>2517</v>
      </c>
      <c r="E178" s="60" t="s">
        <v>645</v>
      </c>
      <c r="F178" s="57" t="s">
        <v>16</v>
      </c>
      <c r="G178" s="57" t="s">
        <v>766</v>
      </c>
      <c r="H178" s="57" t="s">
        <v>2642</v>
      </c>
      <c r="I178" s="57" t="s">
        <v>2779</v>
      </c>
      <c r="J178" s="63">
        <v>4158</v>
      </c>
      <c r="K178" s="64">
        <v>2018</v>
      </c>
      <c r="L178" s="10" t="str">
        <f t="shared" si="20"/>
        <v>07/07/20</v>
      </c>
      <c r="M178" s="10" t="str">
        <f t="shared" si="21"/>
        <v>13/07/20</v>
      </c>
      <c r="N178" s="49" t="str">
        <f t="shared" si="22"/>
        <v>07/0</v>
      </c>
      <c r="O178" s="8" t="str">
        <f t="shared" si="23"/>
        <v>7/</v>
      </c>
      <c r="P178" s="8" t="str">
        <f t="shared" si="24"/>
        <v>20</v>
      </c>
      <c r="Q178" s="8" t="str">
        <f t="shared" si="25"/>
        <v>20/7//07/0</v>
      </c>
      <c r="R178" s="8" t="str">
        <f t="shared" si="26"/>
        <v>13/0</v>
      </c>
      <c r="S178" s="8" t="str">
        <f t="shared" si="27"/>
        <v>7/</v>
      </c>
      <c r="T178" s="8" t="str">
        <f t="shared" si="28"/>
        <v>20</v>
      </c>
      <c r="U178" s="8" t="str">
        <f t="shared" si="29"/>
        <v>20/7//13/0</v>
      </c>
    </row>
    <row r="179" spans="1:21" x14ac:dyDescent="0.25">
      <c r="A179" s="54">
        <v>174</v>
      </c>
      <c r="B179" s="60" t="s">
        <v>532</v>
      </c>
      <c r="C179" s="61" t="s">
        <v>2449</v>
      </c>
      <c r="D179" s="62" t="s">
        <v>2484</v>
      </c>
      <c r="E179" s="60" t="s">
        <v>641</v>
      </c>
      <c r="F179" s="57" t="s">
        <v>16</v>
      </c>
      <c r="G179" s="57" t="s">
        <v>741</v>
      </c>
      <c r="H179" s="57" t="s">
        <v>2643</v>
      </c>
      <c r="I179" s="57" t="s">
        <v>2646</v>
      </c>
      <c r="J179" s="63">
        <v>4083.8100000000559</v>
      </c>
      <c r="K179" s="64">
        <v>2018</v>
      </c>
      <c r="L179" s="10" t="str">
        <f t="shared" si="20"/>
        <v>16/07/20</v>
      </c>
      <c r="M179" s="10" t="str">
        <f t="shared" si="21"/>
        <v>30/07/20</v>
      </c>
      <c r="N179" s="49" t="str">
        <f t="shared" si="22"/>
        <v>16/0</v>
      </c>
      <c r="O179" s="8" t="str">
        <f t="shared" si="23"/>
        <v>7/</v>
      </c>
      <c r="P179" s="8" t="str">
        <f t="shared" si="24"/>
        <v>20</v>
      </c>
      <c r="Q179" s="8" t="str">
        <f t="shared" si="25"/>
        <v>20/7//16/0</v>
      </c>
      <c r="R179" s="8" t="str">
        <f t="shared" si="26"/>
        <v>30/0</v>
      </c>
      <c r="S179" s="8" t="str">
        <f t="shared" si="27"/>
        <v>7/</v>
      </c>
      <c r="T179" s="8" t="str">
        <f t="shared" si="28"/>
        <v>20</v>
      </c>
      <c r="U179" s="8" t="str">
        <f t="shared" si="29"/>
        <v>20/7//30/0</v>
      </c>
    </row>
    <row r="180" spans="1:21" x14ac:dyDescent="0.25">
      <c r="A180" s="54">
        <v>175</v>
      </c>
      <c r="B180" s="60" t="s">
        <v>504</v>
      </c>
      <c r="C180" s="62" t="s">
        <v>2472</v>
      </c>
      <c r="D180" s="61" t="s">
        <v>2449</v>
      </c>
      <c r="E180" s="60" t="s">
        <v>597</v>
      </c>
      <c r="F180" s="57" t="s">
        <v>16</v>
      </c>
      <c r="G180" s="57" t="s">
        <v>732</v>
      </c>
      <c r="H180" s="57" t="s">
        <v>2644</v>
      </c>
      <c r="I180" s="57" t="s">
        <v>2780</v>
      </c>
      <c r="J180" s="63">
        <v>19200</v>
      </c>
      <c r="K180" s="64">
        <v>2018</v>
      </c>
      <c r="L180" s="10" t="str">
        <f t="shared" si="20"/>
        <v>17/07/20</v>
      </c>
      <c r="M180" s="10" t="str">
        <f t="shared" si="21"/>
        <v>01/08/20</v>
      </c>
      <c r="N180" s="49" t="str">
        <f t="shared" si="22"/>
        <v>17/0</v>
      </c>
      <c r="O180" s="8" t="str">
        <f t="shared" si="23"/>
        <v>7/</v>
      </c>
      <c r="P180" s="8" t="str">
        <f t="shared" si="24"/>
        <v>20</v>
      </c>
      <c r="Q180" s="8" t="str">
        <f t="shared" si="25"/>
        <v>20/7//17/0</v>
      </c>
      <c r="R180" s="8" t="str">
        <f t="shared" si="26"/>
        <v>01/0</v>
      </c>
      <c r="S180" s="8" t="str">
        <f t="shared" si="27"/>
        <v>8/</v>
      </c>
      <c r="T180" s="8" t="str">
        <f t="shared" si="28"/>
        <v>20</v>
      </c>
      <c r="U180" s="8" t="str">
        <f t="shared" si="29"/>
        <v>20/8//01/0</v>
      </c>
    </row>
    <row r="181" spans="1:21" x14ac:dyDescent="0.25">
      <c r="A181" s="54">
        <v>176</v>
      </c>
      <c r="B181" s="60" t="s">
        <v>468</v>
      </c>
      <c r="C181" s="61" t="s">
        <v>2449</v>
      </c>
      <c r="D181" s="62" t="s">
        <v>2448</v>
      </c>
      <c r="E181" s="60" t="s">
        <v>623</v>
      </c>
      <c r="F181" s="57" t="s">
        <v>16</v>
      </c>
      <c r="G181" s="57" t="s">
        <v>688</v>
      </c>
      <c r="H181" s="57" t="s">
        <v>2645</v>
      </c>
      <c r="I181" s="57" t="s">
        <v>2781</v>
      </c>
      <c r="J181" s="63">
        <v>5680</v>
      </c>
      <c r="K181" s="64">
        <v>2018</v>
      </c>
      <c r="L181" s="10" t="str">
        <f t="shared" si="20"/>
        <v>23/07/20</v>
      </c>
      <c r="M181" s="10" t="str">
        <f t="shared" si="21"/>
        <v>31/07/20</v>
      </c>
      <c r="N181" s="49" t="str">
        <f t="shared" si="22"/>
        <v>23/0</v>
      </c>
      <c r="O181" s="8" t="str">
        <f t="shared" si="23"/>
        <v>7/</v>
      </c>
      <c r="P181" s="8" t="str">
        <f t="shared" si="24"/>
        <v>20</v>
      </c>
      <c r="Q181" s="8" t="str">
        <f t="shared" si="25"/>
        <v>20/7//23/0</v>
      </c>
      <c r="R181" s="8" t="str">
        <f t="shared" si="26"/>
        <v>31/0</v>
      </c>
      <c r="S181" s="8" t="str">
        <f t="shared" si="27"/>
        <v>7/</v>
      </c>
      <c r="T181" s="8" t="str">
        <f t="shared" si="28"/>
        <v>20</v>
      </c>
      <c r="U181" s="8" t="str">
        <f t="shared" si="29"/>
        <v>20/7//31/0</v>
      </c>
    </row>
    <row r="182" spans="1:21" x14ac:dyDescent="0.25">
      <c r="A182" s="54">
        <v>177</v>
      </c>
      <c r="B182" s="60" t="s">
        <v>484</v>
      </c>
      <c r="C182" s="61" t="s">
        <v>2449</v>
      </c>
      <c r="D182" s="62" t="s">
        <v>2471</v>
      </c>
      <c r="E182" s="60" t="s">
        <v>642</v>
      </c>
      <c r="F182" s="57" t="s">
        <v>16</v>
      </c>
      <c r="G182" s="57" t="s">
        <v>735</v>
      </c>
      <c r="H182" s="57" t="s">
        <v>2646</v>
      </c>
      <c r="I182" s="57" t="s">
        <v>2782</v>
      </c>
      <c r="J182" s="63">
        <v>4121.8199999999488</v>
      </c>
      <c r="K182" s="64">
        <v>2018</v>
      </c>
      <c r="L182" s="10" t="str">
        <f t="shared" si="20"/>
        <v>30/07/20</v>
      </c>
      <c r="M182" s="10" t="str">
        <f t="shared" si="21"/>
        <v>14/08/20</v>
      </c>
      <c r="N182" s="49" t="str">
        <f t="shared" si="22"/>
        <v>30/0</v>
      </c>
      <c r="O182" s="8" t="str">
        <f t="shared" si="23"/>
        <v>7/</v>
      </c>
      <c r="P182" s="8" t="str">
        <f t="shared" si="24"/>
        <v>20</v>
      </c>
      <c r="Q182" s="8" t="str">
        <f t="shared" si="25"/>
        <v>20/7//30/0</v>
      </c>
      <c r="R182" s="8" t="str">
        <f t="shared" si="26"/>
        <v>14/0</v>
      </c>
      <c r="S182" s="8" t="str">
        <f t="shared" si="27"/>
        <v>8/</v>
      </c>
      <c r="T182" s="8" t="str">
        <f t="shared" si="28"/>
        <v>20</v>
      </c>
      <c r="U182" s="8" t="str">
        <f t="shared" si="29"/>
        <v>20/8//14/0</v>
      </c>
    </row>
    <row r="183" spans="1:21" x14ac:dyDescent="0.25">
      <c r="A183" s="54">
        <v>178</v>
      </c>
      <c r="B183" s="60" t="s">
        <v>527</v>
      </c>
      <c r="C183" s="62" t="s">
        <v>2484</v>
      </c>
      <c r="D183" s="61" t="s">
        <v>2449</v>
      </c>
      <c r="E183" s="60" t="s">
        <v>604</v>
      </c>
      <c r="F183" s="57" t="s">
        <v>16</v>
      </c>
      <c r="G183" s="57" t="s">
        <v>705</v>
      </c>
      <c r="H183" s="57" t="s">
        <v>2647</v>
      </c>
      <c r="I183" s="57" t="s">
        <v>2783</v>
      </c>
      <c r="J183" s="63">
        <v>2513.9099999999162</v>
      </c>
      <c r="K183" s="64">
        <v>2018</v>
      </c>
      <c r="L183" s="10" t="str">
        <f t="shared" si="20"/>
        <v>09/08/20</v>
      </c>
      <c r="M183" s="10" t="str">
        <f t="shared" si="21"/>
        <v>23/08/20</v>
      </c>
      <c r="N183" s="49" t="str">
        <f t="shared" si="22"/>
        <v>09/0</v>
      </c>
      <c r="O183" s="8" t="str">
        <f t="shared" si="23"/>
        <v>8/</v>
      </c>
      <c r="P183" s="8" t="str">
        <f t="shared" si="24"/>
        <v>20</v>
      </c>
      <c r="Q183" s="8" t="str">
        <f t="shared" si="25"/>
        <v>20/8//09/0</v>
      </c>
      <c r="R183" s="8" t="str">
        <f t="shared" si="26"/>
        <v>23/0</v>
      </c>
      <c r="S183" s="8" t="str">
        <f t="shared" si="27"/>
        <v>8/</v>
      </c>
      <c r="T183" s="8" t="str">
        <f t="shared" si="28"/>
        <v>20</v>
      </c>
      <c r="U183" s="8" t="str">
        <f t="shared" si="29"/>
        <v>20/8//23/0</v>
      </c>
    </row>
    <row r="184" spans="1:21" x14ac:dyDescent="0.25">
      <c r="A184" s="54">
        <v>179</v>
      </c>
      <c r="B184" s="60" t="s">
        <v>571</v>
      </c>
      <c r="C184" s="61" t="s">
        <v>2449</v>
      </c>
      <c r="D184" s="62" t="s">
        <v>2503</v>
      </c>
      <c r="E184" s="60" t="s">
        <v>674</v>
      </c>
      <c r="F184" s="57" t="s">
        <v>16</v>
      </c>
      <c r="G184" s="57" t="s">
        <v>711</v>
      </c>
      <c r="H184" s="57" t="s">
        <v>2648</v>
      </c>
      <c r="I184" s="57" t="s">
        <v>2784</v>
      </c>
      <c r="J184" s="63">
        <v>25627.080000000016</v>
      </c>
      <c r="K184" s="64">
        <v>2018</v>
      </c>
      <c r="L184" s="10" t="str">
        <f t="shared" si="20"/>
        <v>19/08/20</v>
      </c>
      <c r="M184" s="10" t="str">
        <f t="shared" si="21"/>
        <v>27/08/20</v>
      </c>
      <c r="N184" s="49" t="str">
        <f t="shared" si="22"/>
        <v>19/0</v>
      </c>
      <c r="O184" s="8" t="str">
        <f t="shared" si="23"/>
        <v>8/</v>
      </c>
      <c r="P184" s="8" t="str">
        <f t="shared" si="24"/>
        <v>20</v>
      </c>
      <c r="Q184" s="8" t="str">
        <f t="shared" si="25"/>
        <v>20/8//19/0</v>
      </c>
      <c r="R184" s="8" t="str">
        <f t="shared" si="26"/>
        <v>27/0</v>
      </c>
      <c r="S184" s="8" t="str">
        <f t="shared" si="27"/>
        <v>8/</v>
      </c>
      <c r="T184" s="8" t="str">
        <f t="shared" si="28"/>
        <v>20</v>
      </c>
      <c r="U184" s="8" t="str">
        <f t="shared" si="29"/>
        <v>20/8//27/0</v>
      </c>
    </row>
    <row r="185" spans="1:21" x14ac:dyDescent="0.25">
      <c r="A185" s="54">
        <v>180</v>
      </c>
      <c r="B185" s="60" t="s">
        <v>545</v>
      </c>
      <c r="C185" s="62" t="s">
        <v>2500</v>
      </c>
      <c r="D185" s="61" t="s">
        <v>2449</v>
      </c>
      <c r="E185" s="60" t="s">
        <v>613</v>
      </c>
      <c r="F185" s="57" t="s">
        <v>16</v>
      </c>
      <c r="G185" s="57" t="s">
        <v>746</v>
      </c>
      <c r="H185" s="57" t="s">
        <v>2649</v>
      </c>
      <c r="I185" s="57" t="s">
        <v>2785</v>
      </c>
      <c r="J185" s="63">
        <v>6025.0800000000163</v>
      </c>
      <c r="K185" s="64">
        <v>2018</v>
      </c>
      <c r="L185" s="10" t="str">
        <f t="shared" si="20"/>
        <v>20/08/20</v>
      </c>
      <c r="M185" s="10" t="str">
        <f t="shared" si="21"/>
        <v>28/08/20</v>
      </c>
      <c r="N185" s="49" t="str">
        <f t="shared" si="22"/>
        <v>20/0</v>
      </c>
      <c r="O185" s="8" t="str">
        <f t="shared" si="23"/>
        <v>8/</v>
      </c>
      <c r="P185" s="8" t="str">
        <f t="shared" si="24"/>
        <v>20</v>
      </c>
      <c r="Q185" s="8" t="str">
        <f t="shared" si="25"/>
        <v>20/8//20/0</v>
      </c>
      <c r="R185" s="8" t="str">
        <f t="shared" si="26"/>
        <v>28/0</v>
      </c>
      <c r="S185" s="8" t="str">
        <f t="shared" si="27"/>
        <v>8/</v>
      </c>
      <c r="T185" s="8" t="str">
        <f t="shared" si="28"/>
        <v>20</v>
      </c>
      <c r="U185" s="8" t="str">
        <f t="shared" si="29"/>
        <v>20/8//28/0</v>
      </c>
    </row>
    <row r="186" spans="1:21" x14ac:dyDescent="0.25">
      <c r="A186" s="54">
        <v>181</v>
      </c>
      <c r="B186" s="60" t="s">
        <v>550</v>
      </c>
      <c r="C186" s="61" t="s">
        <v>2449</v>
      </c>
      <c r="D186" s="62" t="s">
        <v>2511</v>
      </c>
      <c r="E186" s="60" t="s">
        <v>654</v>
      </c>
      <c r="F186" s="57" t="s">
        <v>16</v>
      </c>
      <c r="G186" s="57" t="s">
        <v>769</v>
      </c>
      <c r="H186" s="57" t="s">
        <v>2650</v>
      </c>
      <c r="I186" s="57" t="s">
        <v>2651</v>
      </c>
      <c r="J186" s="63">
        <v>6807.6100000000442</v>
      </c>
      <c r="K186" s="64">
        <v>2018</v>
      </c>
      <c r="L186" s="10" t="str">
        <f t="shared" si="20"/>
        <v>29/08/20</v>
      </c>
      <c r="M186" s="10" t="str">
        <f t="shared" si="21"/>
        <v>04/09/20</v>
      </c>
      <c r="N186" s="49" t="str">
        <f t="shared" si="22"/>
        <v>29/0</v>
      </c>
      <c r="O186" s="8" t="str">
        <f t="shared" si="23"/>
        <v>8/</v>
      </c>
      <c r="P186" s="8" t="str">
        <f t="shared" si="24"/>
        <v>20</v>
      </c>
      <c r="Q186" s="8" t="str">
        <f t="shared" si="25"/>
        <v>20/8//29/0</v>
      </c>
      <c r="R186" s="8" t="str">
        <f t="shared" si="26"/>
        <v>04/0</v>
      </c>
      <c r="S186" s="8" t="str">
        <f t="shared" si="27"/>
        <v>9/</v>
      </c>
      <c r="T186" s="8" t="str">
        <f t="shared" si="28"/>
        <v>20</v>
      </c>
      <c r="U186" s="8" t="str">
        <f t="shared" si="29"/>
        <v>20/9//04/0</v>
      </c>
    </row>
    <row r="187" spans="1:21" x14ac:dyDescent="0.25">
      <c r="A187" s="54">
        <v>182</v>
      </c>
      <c r="B187" s="60" t="s">
        <v>502</v>
      </c>
      <c r="C187" s="62" t="s">
        <v>2454</v>
      </c>
      <c r="D187" s="61" t="s">
        <v>2449</v>
      </c>
      <c r="E187" s="60" t="s">
        <v>617</v>
      </c>
      <c r="F187" s="57" t="s">
        <v>16</v>
      </c>
      <c r="G187" s="57" t="s">
        <v>706</v>
      </c>
      <c r="H187" s="57" t="s">
        <v>2650</v>
      </c>
      <c r="I187" s="57" t="s">
        <v>2653</v>
      </c>
      <c r="J187" s="63">
        <v>7449.4100000000326</v>
      </c>
      <c r="K187" s="64">
        <v>2018</v>
      </c>
      <c r="L187" s="10" t="str">
        <f t="shared" si="20"/>
        <v>29/08/20</v>
      </c>
      <c r="M187" s="10" t="str">
        <f t="shared" si="21"/>
        <v>10/09/20</v>
      </c>
      <c r="N187" s="49" t="str">
        <f t="shared" si="22"/>
        <v>29/0</v>
      </c>
      <c r="O187" s="8" t="str">
        <f t="shared" si="23"/>
        <v>8/</v>
      </c>
      <c r="P187" s="8" t="str">
        <f t="shared" si="24"/>
        <v>20</v>
      </c>
      <c r="Q187" s="8" t="str">
        <f t="shared" si="25"/>
        <v>20/8//29/0</v>
      </c>
      <c r="R187" s="8" t="str">
        <f t="shared" si="26"/>
        <v>10/0</v>
      </c>
      <c r="S187" s="8" t="str">
        <f t="shared" si="27"/>
        <v>9/</v>
      </c>
      <c r="T187" s="8" t="str">
        <f t="shared" si="28"/>
        <v>20</v>
      </c>
      <c r="U187" s="8" t="str">
        <f t="shared" si="29"/>
        <v>20/9//10/0</v>
      </c>
    </row>
    <row r="188" spans="1:21" x14ac:dyDescent="0.25">
      <c r="A188" s="54">
        <v>183</v>
      </c>
      <c r="B188" s="60" t="s">
        <v>573</v>
      </c>
      <c r="C188" s="62" t="s">
        <v>2457</v>
      </c>
      <c r="D188" s="61" t="s">
        <v>2449</v>
      </c>
      <c r="E188" s="60" t="s">
        <v>621</v>
      </c>
      <c r="F188" s="57" t="s">
        <v>16</v>
      </c>
      <c r="G188" s="57" t="s">
        <v>750</v>
      </c>
      <c r="H188" s="57" t="s">
        <v>2651</v>
      </c>
      <c r="I188" s="57" t="s">
        <v>2786</v>
      </c>
      <c r="J188" s="63">
        <v>46236.200000000012</v>
      </c>
      <c r="K188" s="64">
        <v>2018</v>
      </c>
      <c r="L188" s="10" t="str">
        <f t="shared" si="20"/>
        <v>04/09/20</v>
      </c>
      <c r="M188" s="10" t="str">
        <f t="shared" si="21"/>
        <v>11/09/20</v>
      </c>
      <c r="N188" s="49" t="str">
        <f t="shared" si="22"/>
        <v>04/0</v>
      </c>
      <c r="O188" s="8" t="str">
        <f t="shared" si="23"/>
        <v>9/</v>
      </c>
      <c r="P188" s="8" t="str">
        <f t="shared" si="24"/>
        <v>20</v>
      </c>
      <c r="Q188" s="8" t="str">
        <f t="shared" si="25"/>
        <v>20/9//04/0</v>
      </c>
      <c r="R188" s="8" t="str">
        <f t="shared" si="26"/>
        <v>11/0</v>
      </c>
      <c r="S188" s="8" t="str">
        <f t="shared" si="27"/>
        <v>9/</v>
      </c>
      <c r="T188" s="8" t="str">
        <f t="shared" si="28"/>
        <v>20</v>
      </c>
      <c r="U188" s="8" t="str">
        <f t="shared" si="29"/>
        <v>20/9//11/0</v>
      </c>
    </row>
    <row r="189" spans="1:21" x14ac:dyDescent="0.25">
      <c r="A189" s="54">
        <v>184</v>
      </c>
      <c r="B189" s="60" t="s">
        <v>467</v>
      </c>
      <c r="C189" s="61" t="s">
        <v>2449</v>
      </c>
      <c r="D189" s="62" t="s">
        <v>2495</v>
      </c>
      <c r="E189" s="60" t="s">
        <v>622</v>
      </c>
      <c r="F189" s="57" t="s">
        <v>16</v>
      </c>
      <c r="G189" s="57" t="s">
        <v>716</v>
      </c>
      <c r="H189" s="57" t="s">
        <v>2652</v>
      </c>
      <c r="I189" s="57" t="s">
        <v>2652</v>
      </c>
      <c r="J189" s="63">
        <v>1500</v>
      </c>
      <c r="K189" s="64">
        <v>2018</v>
      </c>
      <c r="L189" s="10" t="str">
        <f t="shared" si="20"/>
        <v>06/09/20</v>
      </c>
      <c r="M189" s="10" t="str">
        <f t="shared" si="21"/>
        <v>06/09/20</v>
      </c>
      <c r="N189" s="49" t="str">
        <f t="shared" si="22"/>
        <v>06/0</v>
      </c>
      <c r="O189" s="8" t="str">
        <f t="shared" si="23"/>
        <v>9/</v>
      </c>
      <c r="P189" s="8" t="str">
        <f t="shared" si="24"/>
        <v>20</v>
      </c>
      <c r="Q189" s="8" t="str">
        <f t="shared" si="25"/>
        <v>20/9//06/0</v>
      </c>
      <c r="R189" s="8" t="str">
        <f t="shared" si="26"/>
        <v>06/0</v>
      </c>
      <c r="S189" s="8" t="str">
        <f t="shared" si="27"/>
        <v>9/</v>
      </c>
      <c r="T189" s="8" t="str">
        <f t="shared" si="28"/>
        <v>20</v>
      </c>
      <c r="U189" s="8" t="str">
        <f t="shared" si="29"/>
        <v>20/9//06/0</v>
      </c>
    </row>
    <row r="190" spans="1:21" x14ac:dyDescent="0.25">
      <c r="A190" s="54">
        <v>185</v>
      </c>
      <c r="B190" s="60" t="s">
        <v>476</v>
      </c>
      <c r="C190" s="61" t="s">
        <v>2449</v>
      </c>
      <c r="D190" s="62" t="s">
        <v>2498</v>
      </c>
      <c r="E190" s="60" t="s">
        <v>625</v>
      </c>
      <c r="F190" s="57" t="s">
        <v>16</v>
      </c>
      <c r="G190" s="57" t="s">
        <v>725</v>
      </c>
      <c r="H190" s="57" t="s">
        <v>2653</v>
      </c>
      <c r="I190" s="57" t="s">
        <v>2787</v>
      </c>
      <c r="J190" s="63">
        <v>7373.5899999999674</v>
      </c>
      <c r="K190" s="64">
        <v>2018</v>
      </c>
      <c r="L190" s="10" t="str">
        <f t="shared" si="20"/>
        <v>10/09/20</v>
      </c>
      <c r="M190" s="10" t="str">
        <f t="shared" si="21"/>
        <v>24/09/20</v>
      </c>
      <c r="N190" s="49" t="str">
        <f t="shared" si="22"/>
        <v>10/0</v>
      </c>
      <c r="O190" s="8" t="str">
        <f t="shared" si="23"/>
        <v>9/</v>
      </c>
      <c r="P190" s="8" t="str">
        <f t="shared" si="24"/>
        <v>20</v>
      </c>
      <c r="Q190" s="8" t="str">
        <f t="shared" si="25"/>
        <v>20/9//10/0</v>
      </c>
      <c r="R190" s="8" t="str">
        <f t="shared" si="26"/>
        <v>24/0</v>
      </c>
      <c r="S190" s="8" t="str">
        <f t="shared" si="27"/>
        <v>9/</v>
      </c>
      <c r="T190" s="8" t="str">
        <f t="shared" si="28"/>
        <v>20</v>
      </c>
      <c r="U190" s="8" t="str">
        <f t="shared" si="29"/>
        <v>20/9//24/0</v>
      </c>
    </row>
    <row r="191" spans="1:21" x14ac:dyDescent="0.25">
      <c r="A191" s="54">
        <v>186</v>
      </c>
      <c r="B191" s="60" t="s">
        <v>555</v>
      </c>
      <c r="C191" s="61" t="s">
        <v>2449</v>
      </c>
      <c r="D191" s="62" t="s">
        <v>2499</v>
      </c>
      <c r="E191" s="60" t="s">
        <v>658</v>
      </c>
      <c r="F191" s="57" t="s">
        <v>682</v>
      </c>
      <c r="G191" s="57" t="s">
        <v>771</v>
      </c>
      <c r="H191" s="57" t="s">
        <v>2654</v>
      </c>
      <c r="I191" s="57" t="s">
        <v>2788</v>
      </c>
      <c r="J191" s="63">
        <v>7158.8800000000047</v>
      </c>
      <c r="K191" s="64">
        <v>2018</v>
      </c>
      <c r="L191" s="10" t="str">
        <f t="shared" si="20"/>
        <v>14/09/20</v>
      </c>
      <c r="M191" s="10" t="str">
        <f t="shared" si="21"/>
        <v>21/09/20</v>
      </c>
      <c r="N191" s="49" t="str">
        <f t="shared" si="22"/>
        <v>14/0</v>
      </c>
      <c r="O191" s="8" t="str">
        <f t="shared" si="23"/>
        <v>9/</v>
      </c>
      <c r="P191" s="8" t="str">
        <f t="shared" si="24"/>
        <v>20</v>
      </c>
      <c r="Q191" s="8" t="str">
        <f t="shared" si="25"/>
        <v>20/9//14/0</v>
      </c>
      <c r="R191" s="8" t="str">
        <f t="shared" si="26"/>
        <v>21/0</v>
      </c>
      <c r="S191" s="8" t="str">
        <f t="shared" si="27"/>
        <v>9/</v>
      </c>
      <c r="T191" s="8" t="str">
        <f t="shared" si="28"/>
        <v>20</v>
      </c>
      <c r="U191" s="8" t="str">
        <f t="shared" si="29"/>
        <v>20/9//21/0</v>
      </c>
    </row>
    <row r="192" spans="1:21" x14ac:dyDescent="0.25">
      <c r="A192" s="54">
        <v>187</v>
      </c>
      <c r="B192" s="60" t="s">
        <v>549</v>
      </c>
      <c r="C192" s="61" t="s">
        <v>2449</v>
      </c>
      <c r="D192" s="62" t="s">
        <v>2495</v>
      </c>
      <c r="E192" s="60" t="s">
        <v>653</v>
      </c>
      <c r="F192" s="57" t="s">
        <v>16</v>
      </c>
      <c r="G192" s="57" t="s">
        <v>720</v>
      </c>
      <c r="H192" s="57" t="s">
        <v>2655</v>
      </c>
      <c r="I192" s="57" t="s">
        <v>2789</v>
      </c>
      <c r="J192" s="63">
        <v>6569.4899999999907</v>
      </c>
      <c r="K192" s="64">
        <v>2018</v>
      </c>
      <c r="L192" s="10" t="str">
        <f t="shared" si="20"/>
        <v>17/09/20</v>
      </c>
      <c r="M192" s="10" t="str">
        <f t="shared" si="21"/>
        <v>26/09/20</v>
      </c>
      <c r="N192" s="49" t="str">
        <f t="shared" si="22"/>
        <v>17/0</v>
      </c>
      <c r="O192" s="8" t="str">
        <f t="shared" si="23"/>
        <v>9/</v>
      </c>
      <c r="P192" s="8" t="str">
        <f t="shared" si="24"/>
        <v>20</v>
      </c>
      <c r="Q192" s="8" t="str">
        <f t="shared" si="25"/>
        <v>20/9//17/0</v>
      </c>
      <c r="R192" s="8" t="str">
        <f t="shared" si="26"/>
        <v>26/0</v>
      </c>
      <c r="S192" s="8" t="str">
        <f t="shared" si="27"/>
        <v>9/</v>
      </c>
      <c r="T192" s="8" t="str">
        <f t="shared" si="28"/>
        <v>20</v>
      </c>
      <c r="U192" s="8" t="str">
        <f t="shared" si="29"/>
        <v>20/9//26/0</v>
      </c>
    </row>
    <row r="193" spans="1:21" x14ac:dyDescent="0.25">
      <c r="A193" s="54">
        <v>188</v>
      </c>
      <c r="B193" s="60" t="s">
        <v>498</v>
      </c>
      <c r="C193" s="61" t="s">
        <v>2449</v>
      </c>
      <c r="D193" s="62" t="s">
        <v>2517</v>
      </c>
      <c r="E193" s="60" t="s">
        <v>630</v>
      </c>
      <c r="F193" s="57" t="s">
        <v>16</v>
      </c>
      <c r="G193" s="57" t="s">
        <v>701</v>
      </c>
      <c r="H193" s="57" t="s">
        <v>2656</v>
      </c>
      <c r="I193" s="57" t="s">
        <v>2790</v>
      </c>
      <c r="J193" s="63">
        <v>8160.1900000000023</v>
      </c>
      <c r="K193" s="64">
        <v>2018</v>
      </c>
      <c r="L193" s="10" t="str">
        <f t="shared" si="20"/>
        <v>09/10/20</v>
      </c>
      <c r="M193" s="10" t="str">
        <f t="shared" si="21"/>
        <v>23/10/20</v>
      </c>
      <c r="N193" s="49" t="str">
        <f t="shared" si="22"/>
        <v>09/1</v>
      </c>
      <c r="O193" s="8" t="str">
        <f t="shared" si="23"/>
        <v>0/</v>
      </c>
      <c r="P193" s="8" t="str">
        <f t="shared" si="24"/>
        <v>20</v>
      </c>
      <c r="Q193" s="8" t="str">
        <f t="shared" si="25"/>
        <v>20/0//09/1</v>
      </c>
      <c r="R193" s="8" t="str">
        <f t="shared" si="26"/>
        <v>23/1</v>
      </c>
      <c r="S193" s="8" t="str">
        <f t="shared" si="27"/>
        <v>0/</v>
      </c>
      <c r="T193" s="8" t="str">
        <f t="shared" si="28"/>
        <v>20</v>
      </c>
      <c r="U193" s="8" t="str">
        <f t="shared" si="29"/>
        <v>20/0//23/1</v>
      </c>
    </row>
    <row r="194" spans="1:21" x14ac:dyDescent="0.25">
      <c r="A194" s="54">
        <v>189</v>
      </c>
      <c r="B194" s="60" t="s">
        <v>551</v>
      </c>
      <c r="C194" s="61" t="s">
        <v>2449</v>
      </c>
      <c r="D194" s="62" t="s">
        <v>2482</v>
      </c>
      <c r="E194" s="60" t="s">
        <v>655</v>
      </c>
      <c r="F194" s="57" t="s">
        <v>681</v>
      </c>
      <c r="G194" s="57" t="s">
        <v>770</v>
      </c>
      <c r="H194" s="57" t="s">
        <v>2657</v>
      </c>
      <c r="I194" s="57" t="s">
        <v>2658</v>
      </c>
      <c r="J194" s="63">
        <v>6881.5199999999604</v>
      </c>
      <c r="K194" s="64">
        <v>2018</v>
      </c>
      <c r="L194" s="10" t="str">
        <f t="shared" si="20"/>
        <v>15/10/20</v>
      </c>
      <c r="M194" s="10" t="str">
        <f t="shared" si="21"/>
        <v>22/10/20</v>
      </c>
      <c r="N194" s="49" t="str">
        <f t="shared" si="22"/>
        <v>15/1</v>
      </c>
      <c r="O194" s="8" t="str">
        <f t="shared" si="23"/>
        <v>0/</v>
      </c>
      <c r="P194" s="8" t="str">
        <f t="shared" si="24"/>
        <v>20</v>
      </c>
      <c r="Q194" s="8" t="str">
        <f t="shared" si="25"/>
        <v>20/0//15/1</v>
      </c>
      <c r="R194" s="8" t="str">
        <f t="shared" si="26"/>
        <v>22/1</v>
      </c>
      <c r="S194" s="8" t="str">
        <f t="shared" si="27"/>
        <v>0/</v>
      </c>
      <c r="T194" s="8" t="str">
        <f t="shared" si="28"/>
        <v>20</v>
      </c>
      <c r="U194" s="8" t="str">
        <f t="shared" si="29"/>
        <v>20/0//22/1</v>
      </c>
    </row>
    <row r="195" spans="1:21" x14ac:dyDescent="0.25">
      <c r="A195" s="54">
        <v>190</v>
      </c>
      <c r="B195" s="60" t="s">
        <v>547</v>
      </c>
      <c r="C195" s="62" t="s">
        <v>2519</v>
      </c>
      <c r="D195" s="61" t="s">
        <v>2449</v>
      </c>
      <c r="E195" s="60" t="s">
        <v>614</v>
      </c>
      <c r="F195" s="57" t="s">
        <v>16</v>
      </c>
      <c r="G195" s="57" t="s">
        <v>723</v>
      </c>
      <c r="H195" s="57" t="s">
        <v>2658</v>
      </c>
      <c r="I195" s="57" t="s">
        <v>2791</v>
      </c>
      <c r="J195" s="63">
        <v>6166.1300000000047</v>
      </c>
      <c r="K195" s="64">
        <v>2018</v>
      </c>
      <c r="L195" s="10" t="str">
        <f t="shared" si="20"/>
        <v>22/10/20</v>
      </c>
      <c r="M195" s="10" t="str">
        <f t="shared" si="21"/>
        <v>29/10/20</v>
      </c>
      <c r="N195" s="49" t="str">
        <f t="shared" si="22"/>
        <v>22/1</v>
      </c>
      <c r="O195" s="8" t="str">
        <f t="shared" si="23"/>
        <v>0/</v>
      </c>
      <c r="P195" s="8" t="str">
        <f t="shared" si="24"/>
        <v>20</v>
      </c>
      <c r="Q195" s="8" t="str">
        <f t="shared" si="25"/>
        <v>20/0//22/1</v>
      </c>
      <c r="R195" s="8" t="str">
        <f t="shared" si="26"/>
        <v>29/1</v>
      </c>
      <c r="S195" s="8" t="str">
        <f t="shared" si="27"/>
        <v>0/</v>
      </c>
      <c r="T195" s="8" t="str">
        <f t="shared" si="28"/>
        <v>20</v>
      </c>
      <c r="U195" s="8" t="str">
        <f t="shared" si="29"/>
        <v>20/0//29/1</v>
      </c>
    </row>
    <row r="196" spans="1:21" x14ac:dyDescent="0.25">
      <c r="A196" s="54">
        <v>191</v>
      </c>
      <c r="B196" s="60" t="s">
        <v>559</v>
      </c>
      <c r="C196" s="61" t="s">
        <v>2449</v>
      </c>
      <c r="D196" s="62" t="s">
        <v>2504</v>
      </c>
      <c r="E196" s="60" t="s">
        <v>663</v>
      </c>
      <c r="F196" s="57" t="s">
        <v>16</v>
      </c>
      <c r="G196" s="57" t="s">
        <v>716</v>
      </c>
      <c r="H196" s="57" t="s">
        <v>2659</v>
      </c>
      <c r="I196" s="57" t="s">
        <v>2792</v>
      </c>
      <c r="J196" s="63">
        <v>8278.3099999999977</v>
      </c>
      <c r="K196" s="64">
        <v>2018</v>
      </c>
      <c r="L196" s="10" t="str">
        <f t="shared" si="20"/>
        <v>25/10/20</v>
      </c>
      <c r="M196" s="10" t="str">
        <f t="shared" si="21"/>
        <v>07/11/20</v>
      </c>
      <c r="N196" s="49" t="str">
        <f t="shared" si="22"/>
        <v>25/1</v>
      </c>
      <c r="O196" s="8" t="str">
        <f t="shared" si="23"/>
        <v>0/</v>
      </c>
      <c r="P196" s="8" t="str">
        <f t="shared" si="24"/>
        <v>20</v>
      </c>
      <c r="Q196" s="8" t="str">
        <f t="shared" si="25"/>
        <v>20/0//25/1</v>
      </c>
      <c r="R196" s="8" t="str">
        <f t="shared" si="26"/>
        <v>07/1</v>
      </c>
      <c r="S196" s="8" t="str">
        <f t="shared" si="27"/>
        <v>1/</v>
      </c>
      <c r="T196" s="8" t="str">
        <f t="shared" si="28"/>
        <v>20</v>
      </c>
      <c r="U196" s="8" t="str">
        <f t="shared" si="29"/>
        <v>20/1//07/1</v>
      </c>
    </row>
    <row r="197" spans="1:21" x14ac:dyDescent="0.25">
      <c r="A197" s="54">
        <v>192</v>
      </c>
      <c r="B197" s="60" t="s">
        <v>556</v>
      </c>
      <c r="C197" s="62" t="s">
        <v>2500</v>
      </c>
      <c r="D197" s="61" t="s">
        <v>2449</v>
      </c>
      <c r="E197" s="60" t="s">
        <v>616</v>
      </c>
      <c r="F197" s="57" t="s">
        <v>16</v>
      </c>
      <c r="G197" s="57" t="s">
        <v>701</v>
      </c>
      <c r="H197" s="57" t="s">
        <v>2660</v>
      </c>
      <c r="I197" s="57" t="s">
        <v>2793</v>
      </c>
      <c r="J197" s="63">
        <v>7438.2300000000105</v>
      </c>
      <c r="K197" s="64">
        <v>2018</v>
      </c>
      <c r="L197" s="10" t="str">
        <f t="shared" si="20"/>
        <v>05/11/20</v>
      </c>
      <c r="M197" s="10" t="str">
        <f t="shared" si="21"/>
        <v>11/11/20</v>
      </c>
      <c r="N197" s="49" t="str">
        <f t="shared" si="22"/>
        <v>05/1</v>
      </c>
      <c r="O197" s="8" t="str">
        <f t="shared" si="23"/>
        <v>1/</v>
      </c>
      <c r="P197" s="8" t="str">
        <f t="shared" si="24"/>
        <v>20</v>
      </c>
      <c r="Q197" s="8" t="str">
        <f t="shared" si="25"/>
        <v>20/1//05/1</v>
      </c>
      <c r="R197" s="8" t="str">
        <f t="shared" si="26"/>
        <v>11/1</v>
      </c>
      <c r="S197" s="8" t="str">
        <f t="shared" si="27"/>
        <v>1/</v>
      </c>
      <c r="T197" s="8" t="str">
        <f t="shared" si="28"/>
        <v>20</v>
      </c>
      <c r="U197" s="8" t="str">
        <f t="shared" si="29"/>
        <v>20/1//11/1</v>
      </c>
    </row>
    <row r="198" spans="1:21" x14ac:dyDescent="0.25">
      <c r="A198" s="54">
        <v>193</v>
      </c>
      <c r="B198" s="60" t="s">
        <v>570</v>
      </c>
      <c r="C198" s="61" t="s">
        <v>2449</v>
      </c>
      <c r="D198" s="62" t="s">
        <v>2452</v>
      </c>
      <c r="E198" s="60" t="s">
        <v>673</v>
      </c>
      <c r="F198" s="57" t="s">
        <v>16</v>
      </c>
      <c r="G198" s="57" t="s">
        <v>687</v>
      </c>
      <c r="H198" s="57" t="s">
        <v>2661</v>
      </c>
      <c r="I198" s="57" t="s">
        <v>2794</v>
      </c>
      <c r="J198" s="63">
        <v>25200</v>
      </c>
      <c r="K198" s="64">
        <v>2018</v>
      </c>
      <c r="L198" s="10" t="str">
        <f t="shared" si="20"/>
        <v>16/11/20</v>
      </c>
      <c r="M198" s="10" t="str">
        <f t="shared" si="21"/>
        <v>21/11/20</v>
      </c>
      <c r="N198" s="49" t="str">
        <f t="shared" si="22"/>
        <v>16/1</v>
      </c>
      <c r="O198" s="8" t="str">
        <f t="shared" si="23"/>
        <v>1/</v>
      </c>
      <c r="P198" s="8" t="str">
        <f t="shared" si="24"/>
        <v>20</v>
      </c>
      <c r="Q198" s="8" t="str">
        <f t="shared" si="25"/>
        <v>20/1//16/1</v>
      </c>
      <c r="R198" s="8" t="str">
        <f t="shared" si="26"/>
        <v>21/1</v>
      </c>
      <c r="S198" s="8" t="str">
        <f t="shared" si="27"/>
        <v>1/</v>
      </c>
      <c r="T198" s="8" t="str">
        <f t="shared" si="28"/>
        <v>20</v>
      </c>
      <c r="U198" s="8" t="str">
        <f t="shared" si="29"/>
        <v>20/1//21/1</v>
      </c>
    </row>
    <row r="199" spans="1:21" x14ac:dyDescent="0.25">
      <c r="A199" s="54">
        <v>194</v>
      </c>
      <c r="B199" s="60" t="s">
        <v>564</v>
      </c>
      <c r="C199" s="61" t="s">
        <v>2449</v>
      </c>
      <c r="D199" s="62" t="s">
        <v>2517</v>
      </c>
      <c r="E199" s="60" t="s">
        <v>668</v>
      </c>
      <c r="F199" s="57" t="s">
        <v>16</v>
      </c>
      <c r="G199" s="57" t="s">
        <v>702</v>
      </c>
      <c r="H199" s="57" t="s">
        <v>2662</v>
      </c>
      <c r="I199" s="57" t="s">
        <v>2795</v>
      </c>
      <c r="J199" s="63">
        <v>20000</v>
      </c>
      <c r="K199" s="64">
        <v>2018</v>
      </c>
      <c r="L199" s="10" t="str">
        <f t="shared" ref="L199:L201" si="30">LEFT(H199,8)</f>
        <v>19/11/20</v>
      </c>
      <c r="M199" s="10" t="str">
        <f t="shared" ref="M199:M201" si="31">LEFT(I199,8)</f>
        <v>04/12/20</v>
      </c>
      <c r="N199" s="49" t="str">
        <f t="shared" ref="N199:N262" si="32">LEFT(L199,4)</f>
        <v>19/1</v>
      </c>
      <c r="O199" s="8" t="str">
        <f t="shared" ref="O199:O262" si="33">MID(L199,5,2)</f>
        <v>1/</v>
      </c>
      <c r="P199" s="8" t="str">
        <f t="shared" ref="P199:P262" si="34">MID(L199,7,2)</f>
        <v>20</v>
      </c>
      <c r="Q199" s="8" t="str">
        <f t="shared" ref="Q199:Q262" si="35">P199&amp;"/"&amp;O199&amp;"/"&amp;N199</f>
        <v>20/1//19/1</v>
      </c>
      <c r="R199" s="8" t="str">
        <f t="shared" ref="R199:R262" si="36">LEFT(M199,4)</f>
        <v>04/1</v>
      </c>
      <c r="S199" s="8" t="str">
        <f t="shared" ref="S199:S262" si="37">MID(M199,5,2)</f>
        <v>2/</v>
      </c>
      <c r="T199" s="8" t="str">
        <f t="shared" ref="T199:T262" si="38">MID(M199,7,2)</f>
        <v>20</v>
      </c>
      <c r="U199" s="8" t="str">
        <f t="shared" ref="U199:U262" si="39">T199&amp;"/"&amp;S199&amp;"/"&amp;R199</f>
        <v>20/2//04/1</v>
      </c>
    </row>
    <row r="200" spans="1:21" x14ac:dyDescent="0.25">
      <c r="A200" s="54">
        <v>195</v>
      </c>
      <c r="B200" s="60" t="s">
        <v>474</v>
      </c>
      <c r="C200" s="62" t="s">
        <v>2471</v>
      </c>
      <c r="D200" s="61" t="s">
        <v>2449</v>
      </c>
      <c r="E200" s="60" t="s">
        <v>596</v>
      </c>
      <c r="F200" s="57" t="s">
        <v>16</v>
      </c>
      <c r="G200" s="57" t="s">
        <v>710</v>
      </c>
      <c r="H200" s="57" t="s">
        <v>2663</v>
      </c>
      <c r="I200" s="57" t="s">
        <v>2796</v>
      </c>
      <c r="J200" s="63">
        <v>8040</v>
      </c>
      <c r="K200" s="64">
        <v>2018</v>
      </c>
      <c r="L200" s="10" t="str">
        <f t="shared" si="30"/>
        <v>23/11/20</v>
      </c>
      <c r="M200" s="10" t="str">
        <f t="shared" si="31"/>
        <v>29/11/20</v>
      </c>
      <c r="N200" s="49" t="str">
        <f t="shared" si="32"/>
        <v>23/1</v>
      </c>
      <c r="O200" s="8" t="str">
        <f t="shared" si="33"/>
        <v>1/</v>
      </c>
      <c r="P200" s="8" t="str">
        <f t="shared" si="34"/>
        <v>20</v>
      </c>
      <c r="Q200" s="8" t="str">
        <f t="shared" si="35"/>
        <v>20/1//23/1</v>
      </c>
      <c r="R200" s="8" t="str">
        <f t="shared" si="36"/>
        <v>29/1</v>
      </c>
      <c r="S200" s="8" t="str">
        <f t="shared" si="37"/>
        <v>1/</v>
      </c>
      <c r="T200" s="8" t="str">
        <f t="shared" si="38"/>
        <v>20</v>
      </c>
      <c r="U200" s="8" t="str">
        <f t="shared" si="39"/>
        <v>20/1//29/1</v>
      </c>
    </row>
    <row r="201" spans="1:21" x14ac:dyDescent="0.25">
      <c r="A201" s="54">
        <v>196</v>
      </c>
      <c r="B201" s="60" t="s">
        <v>494</v>
      </c>
      <c r="C201" s="61" t="s">
        <v>2449</v>
      </c>
      <c r="D201" s="62" t="s">
        <v>2518</v>
      </c>
      <c r="E201" s="60" t="s">
        <v>672</v>
      </c>
      <c r="F201" s="57" t="s">
        <v>676</v>
      </c>
      <c r="G201" s="57" t="s">
        <v>774</v>
      </c>
      <c r="H201" s="57" t="s">
        <v>2664</v>
      </c>
      <c r="I201" s="57" t="s">
        <v>2797</v>
      </c>
      <c r="J201" s="63">
        <v>25200</v>
      </c>
      <c r="K201" s="64">
        <v>2018</v>
      </c>
      <c r="L201" s="10" t="str">
        <f t="shared" si="30"/>
        <v>06/12/20</v>
      </c>
      <c r="M201" s="10" t="str">
        <f t="shared" si="31"/>
        <v>09/12/20</v>
      </c>
      <c r="N201" s="49" t="str">
        <f t="shared" si="32"/>
        <v>06/1</v>
      </c>
      <c r="O201" s="8" t="str">
        <f t="shared" si="33"/>
        <v>2/</v>
      </c>
      <c r="P201" s="8" t="str">
        <f t="shared" si="34"/>
        <v>20</v>
      </c>
      <c r="Q201" s="8" t="str">
        <f t="shared" si="35"/>
        <v>20/2//06/1</v>
      </c>
      <c r="R201" s="8" t="str">
        <f t="shared" si="36"/>
        <v>09/1</v>
      </c>
      <c r="S201" s="8" t="str">
        <f t="shared" si="37"/>
        <v>2/</v>
      </c>
      <c r="T201" s="8" t="str">
        <f t="shared" si="38"/>
        <v>20</v>
      </c>
      <c r="U201" s="8" t="str">
        <f t="shared" si="39"/>
        <v>20/2//09/1</v>
      </c>
    </row>
    <row r="202" spans="1:21" x14ac:dyDescent="0.25">
      <c r="A202" s="54">
        <v>197</v>
      </c>
      <c r="B202" s="55" t="s">
        <v>823</v>
      </c>
      <c r="C202" s="61" t="s">
        <v>2449</v>
      </c>
      <c r="D202" s="56" t="s">
        <v>2521</v>
      </c>
      <c r="E202" s="55" t="s">
        <v>911</v>
      </c>
      <c r="F202" s="55" t="s">
        <v>16</v>
      </c>
      <c r="G202" s="60" t="s">
        <v>702</v>
      </c>
      <c r="H202" s="55" t="s">
        <v>2665</v>
      </c>
      <c r="I202" s="55" t="s">
        <v>2672</v>
      </c>
      <c r="J202" s="65">
        <v>1694.609999999986</v>
      </c>
      <c r="K202" s="59">
        <v>2019</v>
      </c>
      <c r="L202" s="10" t="str">
        <f t="shared" ref="L202:M208" si="40">LEFT(H202,8)</f>
        <v>22/12/20</v>
      </c>
      <c r="M202" s="10" t="str">
        <f t="shared" si="40"/>
        <v>02/01/20</v>
      </c>
      <c r="N202" s="49" t="str">
        <f t="shared" si="32"/>
        <v>22/1</v>
      </c>
      <c r="O202" s="8" t="str">
        <f t="shared" si="33"/>
        <v>2/</v>
      </c>
      <c r="P202" s="8" t="str">
        <f t="shared" si="34"/>
        <v>20</v>
      </c>
      <c r="Q202" s="8" t="str">
        <f t="shared" si="35"/>
        <v>20/2//22/1</v>
      </c>
      <c r="R202" s="8" t="str">
        <f t="shared" si="36"/>
        <v>02/0</v>
      </c>
      <c r="S202" s="8" t="str">
        <f t="shared" si="37"/>
        <v>1/</v>
      </c>
      <c r="T202" s="8" t="str">
        <f t="shared" si="38"/>
        <v>20</v>
      </c>
      <c r="U202" s="8" t="str">
        <f t="shared" si="39"/>
        <v>20/1//02/0</v>
      </c>
    </row>
    <row r="203" spans="1:21" x14ac:dyDescent="0.25">
      <c r="A203" s="54">
        <v>198</v>
      </c>
      <c r="B203" s="55" t="s">
        <v>798</v>
      </c>
      <c r="C203" s="56" t="s">
        <v>2461</v>
      </c>
      <c r="D203" s="61" t="s">
        <v>2449</v>
      </c>
      <c r="E203" s="55" t="s">
        <v>889</v>
      </c>
      <c r="F203" s="55" t="s">
        <v>16</v>
      </c>
      <c r="G203" s="60" t="s">
        <v>965</v>
      </c>
      <c r="H203" s="55" t="s">
        <v>2666</v>
      </c>
      <c r="I203" s="55" t="s">
        <v>2672</v>
      </c>
      <c r="J203" s="65">
        <v>1712.5200000000186</v>
      </c>
      <c r="K203" s="59">
        <v>2019</v>
      </c>
      <c r="L203" s="10" t="str">
        <f t="shared" si="40"/>
        <v>23/12/20</v>
      </c>
      <c r="M203" s="10" t="str">
        <f t="shared" si="40"/>
        <v>02/01/20</v>
      </c>
      <c r="N203" s="49" t="str">
        <f t="shared" si="32"/>
        <v>23/1</v>
      </c>
      <c r="O203" s="8" t="str">
        <f t="shared" si="33"/>
        <v>2/</v>
      </c>
      <c r="P203" s="8" t="str">
        <f t="shared" si="34"/>
        <v>20</v>
      </c>
      <c r="Q203" s="8" t="str">
        <f t="shared" si="35"/>
        <v>20/2//23/1</v>
      </c>
      <c r="R203" s="8" t="str">
        <f t="shared" si="36"/>
        <v>02/0</v>
      </c>
      <c r="S203" s="8" t="str">
        <f t="shared" si="37"/>
        <v>1/</v>
      </c>
      <c r="T203" s="8" t="str">
        <f t="shared" si="38"/>
        <v>20</v>
      </c>
      <c r="U203" s="8" t="str">
        <f t="shared" si="39"/>
        <v>20/1//02/0</v>
      </c>
    </row>
    <row r="204" spans="1:21" x14ac:dyDescent="0.25">
      <c r="A204" s="54">
        <v>199</v>
      </c>
      <c r="B204" s="55" t="s">
        <v>499</v>
      </c>
      <c r="C204" s="61" t="s">
        <v>2449</v>
      </c>
      <c r="D204" s="56" t="s">
        <v>2507</v>
      </c>
      <c r="E204" s="55" t="s">
        <v>631</v>
      </c>
      <c r="F204" s="55" t="s">
        <v>16</v>
      </c>
      <c r="G204" s="60" t="s">
        <v>692</v>
      </c>
      <c r="H204" s="55" t="s">
        <v>2667</v>
      </c>
      <c r="I204" s="55" t="s">
        <v>2676</v>
      </c>
      <c r="J204" s="65">
        <v>1823.5199999999022</v>
      </c>
      <c r="K204" s="59">
        <v>2019</v>
      </c>
      <c r="L204" s="10" t="str">
        <f t="shared" si="40"/>
        <v>24/12/20</v>
      </c>
      <c r="M204" s="10" t="str">
        <f t="shared" si="40"/>
        <v>08/01/20</v>
      </c>
      <c r="N204" s="49" t="str">
        <f t="shared" si="32"/>
        <v>24/1</v>
      </c>
      <c r="O204" s="8" t="str">
        <f t="shared" si="33"/>
        <v>2/</v>
      </c>
      <c r="P204" s="8" t="str">
        <f t="shared" si="34"/>
        <v>20</v>
      </c>
      <c r="Q204" s="8" t="str">
        <f t="shared" si="35"/>
        <v>20/2//24/1</v>
      </c>
      <c r="R204" s="8" t="str">
        <f t="shared" si="36"/>
        <v>08/0</v>
      </c>
      <c r="S204" s="8" t="str">
        <f t="shared" si="37"/>
        <v>1/</v>
      </c>
      <c r="T204" s="8" t="str">
        <f t="shared" si="38"/>
        <v>20</v>
      </c>
      <c r="U204" s="8" t="str">
        <f t="shared" si="39"/>
        <v>20/1//08/0</v>
      </c>
    </row>
    <row r="205" spans="1:21" x14ac:dyDescent="0.25">
      <c r="A205" s="54">
        <v>200</v>
      </c>
      <c r="B205" s="55" t="s">
        <v>794</v>
      </c>
      <c r="C205" s="56" t="s">
        <v>2475</v>
      </c>
      <c r="D205" s="61" t="s">
        <v>2449</v>
      </c>
      <c r="E205" s="55" t="s">
        <v>884</v>
      </c>
      <c r="F205" s="55" t="s">
        <v>16</v>
      </c>
      <c r="G205" s="60" t="s">
        <v>964</v>
      </c>
      <c r="H205" s="55" t="s">
        <v>2667</v>
      </c>
      <c r="I205" s="55" t="s">
        <v>2673</v>
      </c>
      <c r="J205" s="65">
        <v>1573.0100000000093</v>
      </c>
      <c r="K205" s="59">
        <v>2019</v>
      </c>
      <c r="L205" s="10" t="str">
        <f t="shared" si="40"/>
        <v>24/12/20</v>
      </c>
      <c r="M205" s="10" t="str">
        <f t="shared" si="40"/>
        <v>03/01/20</v>
      </c>
      <c r="N205" s="49" t="str">
        <f t="shared" si="32"/>
        <v>24/1</v>
      </c>
      <c r="O205" s="8" t="str">
        <f t="shared" si="33"/>
        <v>2/</v>
      </c>
      <c r="P205" s="8" t="str">
        <f t="shared" si="34"/>
        <v>20</v>
      </c>
      <c r="Q205" s="8" t="str">
        <f t="shared" si="35"/>
        <v>20/2//24/1</v>
      </c>
      <c r="R205" s="8" t="str">
        <f t="shared" si="36"/>
        <v>03/0</v>
      </c>
      <c r="S205" s="8" t="str">
        <f t="shared" si="37"/>
        <v>1/</v>
      </c>
      <c r="T205" s="8" t="str">
        <f t="shared" si="38"/>
        <v>20</v>
      </c>
      <c r="U205" s="8" t="str">
        <f t="shared" si="39"/>
        <v>20/1//03/0</v>
      </c>
    </row>
    <row r="206" spans="1:21" x14ac:dyDescent="0.25">
      <c r="A206" s="54">
        <v>201</v>
      </c>
      <c r="B206" s="55" t="s">
        <v>824</v>
      </c>
      <c r="C206" s="61" t="s">
        <v>2449</v>
      </c>
      <c r="D206" s="56" t="s">
        <v>2491</v>
      </c>
      <c r="E206" s="55" t="s">
        <v>912</v>
      </c>
      <c r="F206" s="55" t="s">
        <v>16</v>
      </c>
      <c r="G206" s="60" t="s">
        <v>698</v>
      </c>
      <c r="H206" s="55" t="s">
        <v>2668</v>
      </c>
      <c r="I206" s="55" t="s">
        <v>2677</v>
      </c>
      <c r="J206" s="65">
        <v>1823.5200000000186</v>
      </c>
      <c r="K206" s="59">
        <v>2019</v>
      </c>
      <c r="L206" s="10" t="str">
        <f t="shared" si="40"/>
        <v>25/12/20</v>
      </c>
      <c r="M206" s="10" t="str">
        <f t="shared" si="40"/>
        <v>09/01/20</v>
      </c>
      <c r="N206" s="49" t="str">
        <f t="shared" si="32"/>
        <v>25/1</v>
      </c>
      <c r="O206" s="8" t="str">
        <f t="shared" si="33"/>
        <v>2/</v>
      </c>
      <c r="P206" s="8" t="str">
        <f t="shared" si="34"/>
        <v>20</v>
      </c>
      <c r="Q206" s="8" t="str">
        <f t="shared" si="35"/>
        <v>20/2//25/1</v>
      </c>
      <c r="R206" s="8" t="str">
        <f t="shared" si="36"/>
        <v>09/0</v>
      </c>
      <c r="S206" s="8" t="str">
        <f t="shared" si="37"/>
        <v>1/</v>
      </c>
      <c r="T206" s="8" t="str">
        <f t="shared" si="38"/>
        <v>20</v>
      </c>
      <c r="U206" s="8" t="str">
        <f t="shared" si="39"/>
        <v>20/1//09/0</v>
      </c>
    </row>
    <row r="207" spans="1:21" x14ac:dyDescent="0.25">
      <c r="A207" s="54">
        <v>202</v>
      </c>
      <c r="B207" s="55" t="s">
        <v>788</v>
      </c>
      <c r="C207" s="56" t="s">
        <v>2497</v>
      </c>
      <c r="D207" s="61" t="s">
        <v>2449</v>
      </c>
      <c r="E207" s="55" t="s">
        <v>879</v>
      </c>
      <c r="F207" s="55" t="s">
        <v>16</v>
      </c>
      <c r="G207" s="60" t="s">
        <v>963</v>
      </c>
      <c r="H207" s="55" t="s">
        <v>2669</v>
      </c>
      <c r="I207" s="55" t="s">
        <v>2673</v>
      </c>
      <c r="J207" s="65">
        <v>1244.6199999999953</v>
      </c>
      <c r="K207" s="59">
        <v>2019</v>
      </c>
      <c r="L207" s="10" t="str">
        <f t="shared" si="40"/>
        <v>26/12/20</v>
      </c>
      <c r="M207" s="10" t="str">
        <f t="shared" si="40"/>
        <v>03/01/20</v>
      </c>
      <c r="N207" s="49" t="str">
        <f t="shared" si="32"/>
        <v>26/1</v>
      </c>
      <c r="O207" s="8" t="str">
        <f t="shared" si="33"/>
        <v>2/</v>
      </c>
      <c r="P207" s="8" t="str">
        <f t="shared" si="34"/>
        <v>20</v>
      </c>
      <c r="Q207" s="8" t="str">
        <f t="shared" si="35"/>
        <v>20/2//26/1</v>
      </c>
      <c r="R207" s="8" t="str">
        <f t="shared" si="36"/>
        <v>03/0</v>
      </c>
      <c r="S207" s="8" t="str">
        <f t="shared" si="37"/>
        <v>1/</v>
      </c>
      <c r="T207" s="8" t="str">
        <f t="shared" si="38"/>
        <v>20</v>
      </c>
      <c r="U207" s="8" t="str">
        <f t="shared" si="39"/>
        <v>20/1//03/0</v>
      </c>
    </row>
    <row r="208" spans="1:21" x14ac:dyDescent="0.25">
      <c r="A208" s="54">
        <v>203</v>
      </c>
      <c r="B208" s="55" t="s">
        <v>518</v>
      </c>
      <c r="C208" s="61" t="s">
        <v>2449</v>
      </c>
      <c r="D208" s="56" t="s">
        <v>2463</v>
      </c>
      <c r="E208" s="55" t="s">
        <v>910</v>
      </c>
      <c r="F208" s="55" t="s">
        <v>16</v>
      </c>
      <c r="G208" s="60" t="s">
        <v>712</v>
      </c>
      <c r="H208" s="55" t="s">
        <v>2669</v>
      </c>
      <c r="I208" s="55" t="s">
        <v>2672</v>
      </c>
      <c r="J208" s="65">
        <v>1062.7400000000198</v>
      </c>
      <c r="K208" s="59">
        <v>2019</v>
      </c>
      <c r="L208" s="10" t="str">
        <f t="shared" si="40"/>
        <v>26/12/20</v>
      </c>
      <c r="M208" s="10" t="str">
        <f t="shared" si="40"/>
        <v>02/01/20</v>
      </c>
      <c r="N208" s="49" t="str">
        <f t="shared" si="32"/>
        <v>26/1</v>
      </c>
      <c r="O208" s="8" t="str">
        <f t="shared" si="33"/>
        <v>2/</v>
      </c>
      <c r="P208" s="8" t="str">
        <f t="shared" si="34"/>
        <v>20</v>
      </c>
      <c r="Q208" s="8" t="str">
        <f t="shared" si="35"/>
        <v>20/2//26/1</v>
      </c>
      <c r="R208" s="8" t="str">
        <f t="shared" si="36"/>
        <v>02/0</v>
      </c>
      <c r="S208" s="8" t="str">
        <f t="shared" si="37"/>
        <v>1/</v>
      </c>
      <c r="T208" s="8" t="str">
        <f t="shared" si="38"/>
        <v>20</v>
      </c>
      <c r="U208" s="8" t="str">
        <f t="shared" si="39"/>
        <v>20/1//02/0</v>
      </c>
    </row>
    <row r="209" spans="1:21" x14ac:dyDescent="0.25">
      <c r="A209" s="54">
        <v>204</v>
      </c>
      <c r="B209" s="55" t="s">
        <v>793</v>
      </c>
      <c r="C209" s="56" t="s">
        <v>2460</v>
      </c>
      <c r="D209" s="61" t="s">
        <v>2449</v>
      </c>
      <c r="E209" s="55" t="s">
        <v>883</v>
      </c>
      <c r="F209" s="55" t="s">
        <v>16</v>
      </c>
      <c r="G209" s="60" t="s">
        <v>699</v>
      </c>
      <c r="H209" s="55" t="s">
        <v>2670</v>
      </c>
      <c r="I209" s="55" t="s">
        <v>2798</v>
      </c>
      <c r="J209" s="65">
        <v>1560.640000000014</v>
      </c>
      <c r="K209" s="59">
        <v>2019</v>
      </c>
      <c r="L209" s="10" t="str">
        <f t="shared" ref="L209:L272" si="41">LEFT(H209,8)</f>
        <v>27/12/20</v>
      </c>
      <c r="M209" s="10" t="str">
        <f t="shared" ref="M209:M272" si="42">LEFT(I209,8)</f>
        <v>05/01/20</v>
      </c>
      <c r="N209" s="49" t="str">
        <f t="shared" si="32"/>
        <v>27/1</v>
      </c>
      <c r="O209" s="8" t="str">
        <f t="shared" si="33"/>
        <v>2/</v>
      </c>
      <c r="P209" s="8" t="str">
        <f t="shared" si="34"/>
        <v>20</v>
      </c>
      <c r="Q209" s="8" t="str">
        <f t="shared" si="35"/>
        <v>20/2//27/1</v>
      </c>
      <c r="R209" s="8" t="str">
        <f t="shared" si="36"/>
        <v>05/0</v>
      </c>
      <c r="S209" s="8" t="str">
        <f t="shared" si="37"/>
        <v>1/</v>
      </c>
      <c r="T209" s="8" t="str">
        <f t="shared" si="38"/>
        <v>20</v>
      </c>
      <c r="U209" s="8" t="str">
        <f t="shared" si="39"/>
        <v>20/1//05/0</v>
      </c>
    </row>
    <row r="210" spans="1:21" x14ac:dyDescent="0.25">
      <c r="A210" s="54">
        <v>205</v>
      </c>
      <c r="B210" s="55" t="s">
        <v>796</v>
      </c>
      <c r="C210" s="56" t="s">
        <v>2483</v>
      </c>
      <c r="D210" s="61" t="s">
        <v>2449</v>
      </c>
      <c r="E210" s="55" t="s">
        <v>886</v>
      </c>
      <c r="F210" s="55" t="s">
        <v>16</v>
      </c>
      <c r="G210" s="60" t="s">
        <v>719</v>
      </c>
      <c r="H210" s="55" t="s">
        <v>2671</v>
      </c>
      <c r="I210" s="55" t="s">
        <v>2676</v>
      </c>
      <c r="J210" s="65">
        <v>1615.5800000000163</v>
      </c>
      <c r="K210" s="59">
        <v>2019</v>
      </c>
      <c r="L210" s="10" t="str">
        <f t="shared" si="41"/>
        <v>30/12/20</v>
      </c>
      <c r="M210" s="10" t="str">
        <f t="shared" si="42"/>
        <v>08/01/20</v>
      </c>
      <c r="N210" s="49" t="str">
        <f t="shared" si="32"/>
        <v>30/1</v>
      </c>
      <c r="O210" s="8" t="str">
        <f t="shared" si="33"/>
        <v>2/</v>
      </c>
      <c r="P210" s="8" t="str">
        <f t="shared" si="34"/>
        <v>20</v>
      </c>
      <c r="Q210" s="8" t="str">
        <f t="shared" si="35"/>
        <v>20/2//30/1</v>
      </c>
      <c r="R210" s="8" t="str">
        <f t="shared" si="36"/>
        <v>08/0</v>
      </c>
      <c r="S210" s="8" t="str">
        <f t="shared" si="37"/>
        <v>1/</v>
      </c>
      <c r="T210" s="8" t="str">
        <f t="shared" si="38"/>
        <v>20</v>
      </c>
      <c r="U210" s="8" t="str">
        <f t="shared" si="39"/>
        <v>20/1//08/0</v>
      </c>
    </row>
    <row r="211" spans="1:21" x14ac:dyDescent="0.25">
      <c r="A211" s="54">
        <v>206</v>
      </c>
      <c r="B211" s="55" t="s">
        <v>782</v>
      </c>
      <c r="C211" s="56" t="s">
        <v>2448</v>
      </c>
      <c r="D211" s="61" t="s">
        <v>2449</v>
      </c>
      <c r="E211" s="55" t="s">
        <v>873</v>
      </c>
      <c r="F211" s="55" t="s">
        <v>16</v>
      </c>
      <c r="G211" s="60" t="s">
        <v>694</v>
      </c>
      <c r="H211" s="55" t="s">
        <v>2672</v>
      </c>
      <c r="I211" s="55" t="s">
        <v>2676</v>
      </c>
      <c r="J211" s="65">
        <v>1046.8800000000047</v>
      </c>
      <c r="K211" s="59">
        <v>2019</v>
      </c>
      <c r="L211" s="10" t="str">
        <f t="shared" si="41"/>
        <v>02/01/20</v>
      </c>
      <c r="M211" s="10" t="str">
        <f t="shared" si="42"/>
        <v>08/01/20</v>
      </c>
      <c r="N211" s="49" t="str">
        <f t="shared" si="32"/>
        <v>02/0</v>
      </c>
      <c r="O211" s="8" t="str">
        <f t="shared" si="33"/>
        <v>1/</v>
      </c>
      <c r="P211" s="8" t="str">
        <f t="shared" si="34"/>
        <v>20</v>
      </c>
      <c r="Q211" s="8" t="str">
        <f t="shared" si="35"/>
        <v>20/1//02/0</v>
      </c>
      <c r="R211" s="8" t="str">
        <f t="shared" si="36"/>
        <v>08/0</v>
      </c>
      <c r="S211" s="8" t="str">
        <f t="shared" si="37"/>
        <v>1/</v>
      </c>
      <c r="T211" s="8" t="str">
        <f t="shared" si="38"/>
        <v>20</v>
      </c>
      <c r="U211" s="8" t="str">
        <f t="shared" si="39"/>
        <v>20/1//08/0</v>
      </c>
    </row>
    <row r="212" spans="1:21" x14ac:dyDescent="0.25">
      <c r="A212" s="54">
        <v>207</v>
      </c>
      <c r="B212" s="55" t="s">
        <v>829</v>
      </c>
      <c r="C212" s="61" t="s">
        <v>2449</v>
      </c>
      <c r="D212" s="56" t="s">
        <v>2497</v>
      </c>
      <c r="E212" s="55" t="s">
        <v>916</v>
      </c>
      <c r="F212" s="55" t="s">
        <v>16</v>
      </c>
      <c r="G212" s="60" t="s">
        <v>718</v>
      </c>
      <c r="H212" s="55" t="s">
        <v>2672</v>
      </c>
      <c r="I212" s="55" t="s">
        <v>2681</v>
      </c>
      <c r="J212" s="65">
        <v>8420</v>
      </c>
      <c r="K212" s="59">
        <v>2019</v>
      </c>
      <c r="L212" s="10" t="str">
        <f t="shared" si="41"/>
        <v>02/01/20</v>
      </c>
      <c r="M212" s="10" t="str">
        <f t="shared" si="42"/>
        <v>18/01/20</v>
      </c>
      <c r="N212" s="49" t="str">
        <f t="shared" si="32"/>
        <v>02/0</v>
      </c>
      <c r="O212" s="8" t="str">
        <f t="shared" si="33"/>
        <v>1/</v>
      </c>
      <c r="P212" s="8" t="str">
        <f t="shared" si="34"/>
        <v>20</v>
      </c>
      <c r="Q212" s="8" t="str">
        <f t="shared" si="35"/>
        <v>20/1//02/0</v>
      </c>
      <c r="R212" s="8" t="str">
        <f t="shared" si="36"/>
        <v>18/0</v>
      </c>
      <c r="S212" s="8" t="str">
        <f t="shared" si="37"/>
        <v>1/</v>
      </c>
      <c r="T212" s="8" t="str">
        <f t="shared" si="38"/>
        <v>20</v>
      </c>
      <c r="U212" s="8" t="str">
        <f t="shared" si="39"/>
        <v>20/1//18/0</v>
      </c>
    </row>
    <row r="213" spans="1:21" x14ac:dyDescent="0.25">
      <c r="A213" s="54">
        <v>208</v>
      </c>
      <c r="B213" s="55" t="s">
        <v>795</v>
      </c>
      <c r="C213" s="56" t="s">
        <v>2482</v>
      </c>
      <c r="D213" s="61" t="s">
        <v>2449</v>
      </c>
      <c r="E213" s="55" t="s">
        <v>885</v>
      </c>
      <c r="F213" s="55" t="s">
        <v>16</v>
      </c>
      <c r="G213" s="60" t="s">
        <v>702</v>
      </c>
      <c r="H213" s="55" t="s">
        <v>2672</v>
      </c>
      <c r="I213" s="55" t="s">
        <v>2799</v>
      </c>
      <c r="J213" s="65">
        <v>1599.75</v>
      </c>
      <c r="K213" s="59">
        <v>2019</v>
      </c>
      <c r="L213" s="10" t="str">
        <f t="shared" si="41"/>
        <v>02/01/20</v>
      </c>
      <c r="M213" s="10" t="str">
        <f t="shared" si="42"/>
        <v>15/01/20</v>
      </c>
      <c r="N213" s="49" t="str">
        <f t="shared" si="32"/>
        <v>02/0</v>
      </c>
      <c r="O213" s="8" t="str">
        <f t="shared" si="33"/>
        <v>1/</v>
      </c>
      <c r="P213" s="8" t="str">
        <f t="shared" si="34"/>
        <v>20</v>
      </c>
      <c r="Q213" s="8" t="str">
        <f t="shared" si="35"/>
        <v>20/1//02/0</v>
      </c>
      <c r="R213" s="8" t="str">
        <f t="shared" si="36"/>
        <v>15/0</v>
      </c>
      <c r="S213" s="8" t="str">
        <f t="shared" si="37"/>
        <v>1/</v>
      </c>
      <c r="T213" s="8" t="str">
        <f t="shared" si="38"/>
        <v>20</v>
      </c>
      <c r="U213" s="8" t="str">
        <f t="shared" si="39"/>
        <v>20/1//15/0</v>
      </c>
    </row>
    <row r="214" spans="1:21" x14ac:dyDescent="0.25">
      <c r="A214" s="54">
        <v>209</v>
      </c>
      <c r="B214" s="55" t="s">
        <v>486</v>
      </c>
      <c r="C214" s="61" t="s">
        <v>2449</v>
      </c>
      <c r="D214" s="56" t="s">
        <v>2461</v>
      </c>
      <c r="E214" s="55" t="s">
        <v>628</v>
      </c>
      <c r="F214" s="55" t="s">
        <v>16</v>
      </c>
      <c r="G214" s="60" t="s">
        <v>743</v>
      </c>
      <c r="H214" s="55" t="s">
        <v>2672</v>
      </c>
      <c r="I214" s="55" t="s">
        <v>2800</v>
      </c>
      <c r="J214" s="65">
        <v>1400.3400000000256</v>
      </c>
      <c r="K214" s="59">
        <v>2019</v>
      </c>
      <c r="L214" s="10" t="str">
        <f t="shared" si="41"/>
        <v>02/01/20</v>
      </c>
      <c r="M214" s="10" t="str">
        <f t="shared" si="42"/>
        <v>11/01/20</v>
      </c>
      <c r="N214" s="49" t="str">
        <f t="shared" si="32"/>
        <v>02/0</v>
      </c>
      <c r="O214" s="8" t="str">
        <f t="shared" si="33"/>
        <v>1/</v>
      </c>
      <c r="P214" s="8" t="str">
        <f t="shared" si="34"/>
        <v>20</v>
      </c>
      <c r="Q214" s="8" t="str">
        <f t="shared" si="35"/>
        <v>20/1//02/0</v>
      </c>
      <c r="R214" s="8" t="str">
        <f t="shared" si="36"/>
        <v>11/0</v>
      </c>
      <c r="S214" s="8" t="str">
        <f t="shared" si="37"/>
        <v>1/</v>
      </c>
      <c r="T214" s="8" t="str">
        <f t="shared" si="38"/>
        <v>20</v>
      </c>
      <c r="U214" s="8" t="str">
        <f t="shared" si="39"/>
        <v>20/1//11/0</v>
      </c>
    </row>
    <row r="215" spans="1:21" x14ac:dyDescent="0.25">
      <c r="A215" s="54">
        <v>210</v>
      </c>
      <c r="B215" s="55" t="s">
        <v>778</v>
      </c>
      <c r="C215" s="56" t="s">
        <v>2450</v>
      </c>
      <c r="D215" s="61" t="s">
        <v>2449</v>
      </c>
      <c r="E215" s="55" t="s">
        <v>869</v>
      </c>
      <c r="F215" s="55" t="s">
        <v>16</v>
      </c>
      <c r="G215" s="60" t="s">
        <v>688</v>
      </c>
      <c r="H215" s="55" t="s">
        <v>2673</v>
      </c>
      <c r="I215" s="55" t="s">
        <v>2800</v>
      </c>
      <c r="J215" s="65">
        <v>1006.7600000000093</v>
      </c>
      <c r="K215" s="59">
        <v>2019</v>
      </c>
      <c r="L215" s="10" t="str">
        <f t="shared" si="41"/>
        <v>03/01/20</v>
      </c>
      <c r="M215" s="10" t="str">
        <f t="shared" si="42"/>
        <v>11/01/20</v>
      </c>
      <c r="N215" s="49" t="str">
        <f t="shared" si="32"/>
        <v>03/0</v>
      </c>
      <c r="O215" s="8" t="str">
        <f t="shared" si="33"/>
        <v>1/</v>
      </c>
      <c r="P215" s="8" t="str">
        <f t="shared" si="34"/>
        <v>20</v>
      </c>
      <c r="Q215" s="8" t="str">
        <f t="shared" si="35"/>
        <v>20/1//03/0</v>
      </c>
      <c r="R215" s="8" t="str">
        <f t="shared" si="36"/>
        <v>11/0</v>
      </c>
      <c r="S215" s="8" t="str">
        <f t="shared" si="37"/>
        <v>1/</v>
      </c>
      <c r="T215" s="8" t="str">
        <f t="shared" si="38"/>
        <v>20</v>
      </c>
      <c r="U215" s="8" t="str">
        <f t="shared" si="39"/>
        <v>20/1//11/0</v>
      </c>
    </row>
    <row r="216" spans="1:21" x14ac:dyDescent="0.25">
      <c r="A216" s="54">
        <v>211</v>
      </c>
      <c r="B216" s="55" t="s">
        <v>806</v>
      </c>
      <c r="C216" s="56" t="s">
        <v>2509</v>
      </c>
      <c r="D216" s="61" t="s">
        <v>2449</v>
      </c>
      <c r="E216" s="55" t="s">
        <v>898</v>
      </c>
      <c r="F216" s="55" t="s">
        <v>16</v>
      </c>
      <c r="G216" s="60" t="s">
        <v>697</v>
      </c>
      <c r="H216" s="55" t="s">
        <v>2673</v>
      </c>
      <c r="I216" s="55" t="s">
        <v>2680</v>
      </c>
      <c r="J216" s="65">
        <v>2169.2200000000885</v>
      </c>
      <c r="K216" s="59">
        <v>2019</v>
      </c>
      <c r="L216" s="10" t="str">
        <f t="shared" si="41"/>
        <v>03/01/20</v>
      </c>
      <c r="M216" s="10" t="str">
        <f t="shared" si="42"/>
        <v>17/01/20</v>
      </c>
      <c r="N216" s="49" t="str">
        <f t="shared" si="32"/>
        <v>03/0</v>
      </c>
      <c r="O216" s="8" t="str">
        <f t="shared" si="33"/>
        <v>1/</v>
      </c>
      <c r="P216" s="8" t="str">
        <f t="shared" si="34"/>
        <v>20</v>
      </c>
      <c r="Q216" s="8" t="str">
        <f t="shared" si="35"/>
        <v>20/1//03/0</v>
      </c>
      <c r="R216" s="8" t="str">
        <f t="shared" si="36"/>
        <v>17/0</v>
      </c>
      <c r="S216" s="8" t="str">
        <f t="shared" si="37"/>
        <v>1/</v>
      </c>
      <c r="T216" s="8" t="str">
        <f t="shared" si="38"/>
        <v>20</v>
      </c>
      <c r="U216" s="8" t="str">
        <f t="shared" si="39"/>
        <v>20/1//17/0</v>
      </c>
    </row>
    <row r="217" spans="1:21" x14ac:dyDescent="0.25">
      <c r="A217" s="54">
        <v>212</v>
      </c>
      <c r="B217" s="55" t="s">
        <v>827</v>
      </c>
      <c r="C217" s="61" t="s">
        <v>2449</v>
      </c>
      <c r="D217" s="56" t="s">
        <v>2487</v>
      </c>
      <c r="E217" s="55" t="s">
        <v>914</v>
      </c>
      <c r="F217" s="55" t="s">
        <v>16</v>
      </c>
      <c r="G217" s="60" t="s">
        <v>704</v>
      </c>
      <c r="H217" s="55" t="s">
        <v>2674</v>
      </c>
      <c r="I217" s="55" t="s">
        <v>2801</v>
      </c>
      <c r="J217" s="65">
        <v>2804.8199999999488</v>
      </c>
      <c r="K217" s="59">
        <v>2019</v>
      </c>
      <c r="L217" s="10" t="str">
        <f t="shared" si="41"/>
        <v>04/01/20</v>
      </c>
      <c r="M217" s="10" t="str">
        <f t="shared" si="42"/>
        <v>12/01/20</v>
      </c>
      <c r="N217" s="49" t="str">
        <f t="shared" si="32"/>
        <v>04/0</v>
      </c>
      <c r="O217" s="8" t="str">
        <f t="shared" si="33"/>
        <v>1/</v>
      </c>
      <c r="P217" s="8" t="str">
        <f t="shared" si="34"/>
        <v>20</v>
      </c>
      <c r="Q217" s="8" t="str">
        <f t="shared" si="35"/>
        <v>20/1//04/0</v>
      </c>
      <c r="R217" s="8" t="str">
        <f t="shared" si="36"/>
        <v>12/0</v>
      </c>
      <c r="S217" s="8" t="str">
        <f t="shared" si="37"/>
        <v>1/</v>
      </c>
      <c r="T217" s="8" t="str">
        <f t="shared" si="38"/>
        <v>20</v>
      </c>
      <c r="U217" s="8" t="str">
        <f t="shared" si="39"/>
        <v>20/1//12/0</v>
      </c>
    </row>
    <row r="218" spans="1:21" x14ac:dyDescent="0.25">
      <c r="A218" s="54">
        <v>213</v>
      </c>
      <c r="B218" s="55" t="s">
        <v>826</v>
      </c>
      <c r="C218" s="61" t="s">
        <v>2449</v>
      </c>
      <c r="D218" s="56" t="s">
        <v>2458</v>
      </c>
      <c r="E218" s="55" t="s">
        <v>913</v>
      </c>
      <c r="F218" s="55" t="s">
        <v>16</v>
      </c>
      <c r="G218" s="60" t="s">
        <v>696</v>
      </c>
      <c r="H218" s="55" t="s">
        <v>2674</v>
      </c>
      <c r="I218" s="55" t="s">
        <v>2800</v>
      </c>
      <c r="J218" s="65">
        <v>1062.7399999999907</v>
      </c>
      <c r="K218" s="59">
        <v>2019</v>
      </c>
      <c r="L218" s="10" t="str">
        <f t="shared" si="41"/>
        <v>04/01/20</v>
      </c>
      <c r="M218" s="10" t="str">
        <f t="shared" si="42"/>
        <v>11/01/20</v>
      </c>
      <c r="N218" s="49" t="str">
        <f t="shared" si="32"/>
        <v>04/0</v>
      </c>
      <c r="O218" s="8" t="str">
        <f t="shared" si="33"/>
        <v>1/</v>
      </c>
      <c r="P218" s="8" t="str">
        <f t="shared" si="34"/>
        <v>20</v>
      </c>
      <c r="Q218" s="8" t="str">
        <f t="shared" si="35"/>
        <v>20/1//04/0</v>
      </c>
      <c r="R218" s="8" t="str">
        <f t="shared" si="36"/>
        <v>11/0</v>
      </c>
      <c r="S218" s="8" t="str">
        <f t="shared" si="37"/>
        <v>1/</v>
      </c>
      <c r="T218" s="8" t="str">
        <f t="shared" si="38"/>
        <v>20</v>
      </c>
      <c r="U218" s="8" t="str">
        <f t="shared" si="39"/>
        <v>20/1//11/0</v>
      </c>
    </row>
    <row r="219" spans="1:21" x14ac:dyDescent="0.25">
      <c r="A219" s="54">
        <v>214</v>
      </c>
      <c r="B219" s="55" t="s">
        <v>804</v>
      </c>
      <c r="C219" s="56" t="s">
        <v>2461</v>
      </c>
      <c r="D219" s="61" t="s">
        <v>2449</v>
      </c>
      <c r="E219" s="55" t="s">
        <v>896</v>
      </c>
      <c r="F219" s="55" t="s">
        <v>16</v>
      </c>
      <c r="G219" s="60" t="s">
        <v>711</v>
      </c>
      <c r="H219" s="55" t="s">
        <v>2675</v>
      </c>
      <c r="I219" s="55" t="s">
        <v>2802</v>
      </c>
      <c r="J219" s="65">
        <v>2066.6600000000326</v>
      </c>
      <c r="K219" s="59">
        <v>2019</v>
      </c>
      <c r="L219" s="10" t="str">
        <f t="shared" si="41"/>
        <v>07/01/20</v>
      </c>
      <c r="M219" s="10" t="str">
        <f t="shared" si="42"/>
        <v>24/01/20</v>
      </c>
      <c r="N219" s="49" t="str">
        <f t="shared" si="32"/>
        <v>07/0</v>
      </c>
      <c r="O219" s="8" t="str">
        <f t="shared" si="33"/>
        <v>1/</v>
      </c>
      <c r="P219" s="8" t="str">
        <f t="shared" si="34"/>
        <v>20</v>
      </c>
      <c r="Q219" s="8" t="str">
        <f t="shared" si="35"/>
        <v>20/1//07/0</v>
      </c>
      <c r="R219" s="8" t="str">
        <f t="shared" si="36"/>
        <v>24/0</v>
      </c>
      <c r="S219" s="8" t="str">
        <f t="shared" si="37"/>
        <v>1/</v>
      </c>
      <c r="T219" s="8" t="str">
        <f t="shared" si="38"/>
        <v>20</v>
      </c>
      <c r="U219" s="8" t="str">
        <f t="shared" si="39"/>
        <v>20/1//24/0</v>
      </c>
    </row>
    <row r="220" spans="1:21" x14ac:dyDescent="0.25">
      <c r="A220" s="54">
        <v>215</v>
      </c>
      <c r="B220" s="55" t="s">
        <v>828</v>
      </c>
      <c r="C220" s="61" t="s">
        <v>2449</v>
      </c>
      <c r="D220" s="56" t="s">
        <v>2475</v>
      </c>
      <c r="E220" s="55" t="s">
        <v>915</v>
      </c>
      <c r="F220" s="55" t="s">
        <v>16</v>
      </c>
      <c r="G220" s="60" t="s">
        <v>689</v>
      </c>
      <c r="H220" s="55" t="s">
        <v>2675</v>
      </c>
      <c r="I220" s="55" t="s">
        <v>2679</v>
      </c>
      <c r="J220" s="65">
        <v>3019.929999999993</v>
      </c>
      <c r="K220" s="59">
        <v>2019</v>
      </c>
      <c r="L220" s="10" t="str">
        <f t="shared" si="41"/>
        <v>07/01/20</v>
      </c>
      <c r="M220" s="10" t="str">
        <f t="shared" si="42"/>
        <v>16/01/20</v>
      </c>
      <c r="N220" s="49" t="str">
        <f t="shared" si="32"/>
        <v>07/0</v>
      </c>
      <c r="O220" s="8" t="str">
        <f t="shared" si="33"/>
        <v>1/</v>
      </c>
      <c r="P220" s="8" t="str">
        <f t="shared" si="34"/>
        <v>20</v>
      </c>
      <c r="Q220" s="8" t="str">
        <f t="shared" si="35"/>
        <v>20/1//07/0</v>
      </c>
      <c r="R220" s="8" t="str">
        <f t="shared" si="36"/>
        <v>16/0</v>
      </c>
      <c r="S220" s="8" t="str">
        <f t="shared" si="37"/>
        <v>1/</v>
      </c>
      <c r="T220" s="8" t="str">
        <f t="shared" si="38"/>
        <v>20</v>
      </c>
      <c r="U220" s="8" t="str">
        <f t="shared" si="39"/>
        <v>20/1//16/0</v>
      </c>
    </row>
    <row r="221" spans="1:21" x14ac:dyDescent="0.25">
      <c r="A221" s="54">
        <v>216</v>
      </c>
      <c r="B221" s="55" t="s">
        <v>470</v>
      </c>
      <c r="C221" s="61" t="s">
        <v>2449</v>
      </c>
      <c r="D221" s="56" t="s">
        <v>2498</v>
      </c>
      <c r="E221" s="55" t="s">
        <v>917</v>
      </c>
      <c r="F221" s="55" t="s">
        <v>109</v>
      </c>
      <c r="G221" s="60" t="s">
        <v>972</v>
      </c>
      <c r="H221" s="55" t="s">
        <v>2675</v>
      </c>
      <c r="I221" s="55" t="s">
        <v>2682</v>
      </c>
      <c r="J221" s="65">
        <v>39435.94</v>
      </c>
      <c r="K221" s="59">
        <v>2019</v>
      </c>
      <c r="L221" s="10" t="str">
        <f t="shared" si="41"/>
        <v>07/01/20</v>
      </c>
      <c r="M221" s="10" t="str">
        <f t="shared" si="42"/>
        <v>21/01/20</v>
      </c>
      <c r="N221" s="49" t="str">
        <f t="shared" si="32"/>
        <v>07/0</v>
      </c>
      <c r="O221" s="8" t="str">
        <f t="shared" si="33"/>
        <v>1/</v>
      </c>
      <c r="P221" s="8" t="str">
        <f t="shared" si="34"/>
        <v>20</v>
      </c>
      <c r="Q221" s="8" t="str">
        <f t="shared" si="35"/>
        <v>20/1//07/0</v>
      </c>
      <c r="R221" s="8" t="str">
        <f t="shared" si="36"/>
        <v>21/0</v>
      </c>
      <c r="S221" s="8" t="str">
        <f t="shared" si="37"/>
        <v>1/</v>
      </c>
      <c r="T221" s="8" t="str">
        <f t="shared" si="38"/>
        <v>20</v>
      </c>
      <c r="U221" s="8" t="str">
        <f t="shared" si="39"/>
        <v>20/1//21/0</v>
      </c>
    </row>
    <row r="222" spans="1:21" x14ac:dyDescent="0.25">
      <c r="A222" s="54">
        <v>217</v>
      </c>
      <c r="B222" s="55" t="s">
        <v>514</v>
      </c>
      <c r="C222" s="56" t="s">
        <v>2503</v>
      </c>
      <c r="D222" s="61" t="s">
        <v>2449</v>
      </c>
      <c r="E222" s="55" t="s">
        <v>598</v>
      </c>
      <c r="F222" s="55" t="s">
        <v>16</v>
      </c>
      <c r="G222" s="60" t="s">
        <v>967</v>
      </c>
      <c r="H222" s="55" t="s">
        <v>2676</v>
      </c>
      <c r="I222" s="55" t="s">
        <v>2680</v>
      </c>
      <c r="J222" s="65">
        <v>3910.5299999999988</v>
      </c>
      <c r="K222" s="59">
        <v>2019</v>
      </c>
      <c r="L222" s="10" t="str">
        <f t="shared" si="41"/>
        <v>08/01/20</v>
      </c>
      <c r="M222" s="10" t="str">
        <f t="shared" si="42"/>
        <v>17/01/20</v>
      </c>
      <c r="N222" s="49" t="str">
        <f t="shared" si="32"/>
        <v>08/0</v>
      </c>
      <c r="O222" s="8" t="str">
        <f t="shared" si="33"/>
        <v>1/</v>
      </c>
      <c r="P222" s="8" t="str">
        <f t="shared" si="34"/>
        <v>20</v>
      </c>
      <c r="Q222" s="8" t="str">
        <f t="shared" si="35"/>
        <v>20/1//08/0</v>
      </c>
      <c r="R222" s="8" t="str">
        <f t="shared" si="36"/>
        <v>17/0</v>
      </c>
      <c r="S222" s="8" t="str">
        <f t="shared" si="37"/>
        <v>1/</v>
      </c>
      <c r="T222" s="8" t="str">
        <f t="shared" si="38"/>
        <v>20</v>
      </c>
      <c r="U222" s="8" t="str">
        <f t="shared" si="39"/>
        <v>20/1//17/0</v>
      </c>
    </row>
    <row r="223" spans="1:21" x14ac:dyDescent="0.25">
      <c r="A223" s="54">
        <v>218</v>
      </c>
      <c r="B223" s="55" t="s">
        <v>831</v>
      </c>
      <c r="C223" s="61" t="s">
        <v>2449</v>
      </c>
      <c r="D223" s="56" t="s">
        <v>2468</v>
      </c>
      <c r="E223" s="55" t="s">
        <v>919</v>
      </c>
      <c r="F223" s="55" t="s">
        <v>16</v>
      </c>
      <c r="G223" s="60" t="s">
        <v>757</v>
      </c>
      <c r="H223" s="55" t="s">
        <v>2677</v>
      </c>
      <c r="I223" s="55" t="s">
        <v>2684</v>
      </c>
      <c r="J223" s="65">
        <v>28200</v>
      </c>
      <c r="K223" s="59">
        <v>2019</v>
      </c>
      <c r="L223" s="10" t="str">
        <f t="shared" si="41"/>
        <v>09/01/20</v>
      </c>
      <c r="M223" s="10" t="str">
        <f t="shared" si="42"/>
        <v>23/01/20</v>
      </c>
      <c r="N223" s="49" t="str">
        <f t="shared" si="32"/>
        <v>09/0</v>
      </c>
      <c r="O223" s="8" t="str">
        <f t="shared" si="33"/>
        <v>1/</v>
      </c>
      <c r="P223" s="8" t="str">
        <f t="shared" si="34"/>
        <v>20</v>
      </c>
      <c r="Q223" s="8" t="str">
        <f t="shared" si="35"/>
        <v>20/1//09/0</v>
      </c>
      <c r="R223" s="8" t="str">
        <f t="shared" si="36"/>
        <v>23/0</v>
      </c>
      <c r="S223" s="8" t="str">
        <f t="shared" si="37"/>
        <v>1/</v>
      </c>
      <c r="T223" s="8" t="str">
        <f t="shared" si="38"/>
        <v>20</v>
      </c>
      <c r="U223" s="8" t="str">
        <f t="shared" si="39"/>
        <v>20/1//23/0</v>
      </c>
    </row>
    <row r="224" spans="1:21" x14ac:dyDescent="0.25">
      <c r="A224" s="54">
        <v>219</v>
      </c>
      <c r="B224" s="55" t="s">
        <v>830</v>
      </c>
      <c r="C224" s="61" t="s">
        <v>2449</v>
      </c>
      <c r="D224" s="56" t="s">
        <v>2502</v>
      </c>
      <c r="E224" s="55" t="s">
        <v>918</v>
      </c>
      <c r="F224" s="55" t="s">
        <v>16</v>
      </c>
      <c r="G224" s="60" t="s">
        <v>722</v>
      </c>
      <c r="H224" s="55" t="s">
        <v>2678</v>
      </c>
      <c r="I224" s="55" t="s">
        <v>2683</v>
      </c>
      <c r="J224" s="65">
        <v>1352.2199999999721</v>
      </c>
      <c r="K224" s="59">
        <v>2019</v>
      </c>
      <c r="L224" s="10" t="str">
        <f t="shared" si="41"/>
        <v>14/01/20</v>
      </c>
      <c r="M224" s="10" t="str">
        <f t="shared" si="42"/>
        <v>22/01/20</v>
      </c>
      <c r="N224" s="49" t="str">
        <f t="shared" si="32"/>
        <v>14/0</v>
      </c>
      <c r="O224" s="8" t="str">
        <f t="shared" si="33"/>
        <v>1/</v>
      </c>
      <c r="P224" s="8" t="str">
        <f t="shared" si="34"/>
        <v>20</v>
      </c>
      <c r="Q224" s="8" t="str">
        <f t="shared" si="35"/>
        <v>20/1//14/0</v>
      </c>
      <c r="R224" s="8" t="str">
        <f t="shared" si="36"/>
        <v>22/0</v>
      </c>
      <c r="S224" s="8" t="str">
        <f t="shared" si="37"/>
        <v>1/</v>
      </c>
      <c r="T224" s="8" t="str">
        <f t="shared" si="38"/>
        <v>20</v>
      </c>
      <c r="U224" s="8" t="str">
        <f t="shared" si="39"/>
        <v>20/1//22/0</v>
      </c>
    </row>
    <row r="225" spans="1:21" x14ac:dyDescent="0.25">
      <c r="A225" s="54">
        <v>220</v>
      </c>
      <c r="B225" s="55" t="s">
        <v>791</v>
      </c>
      <c r="C225" s="56" t="s">
        <v>2512</v>
      </c>
      <c r="D225" s="61" t="s">
        <v>2449</v>
      </c>
      <c r="E225" s="55" t="s">
        <v>882</v>
      </c>
      <c r="F225" s="55" t="s">
        <v>16</v>
      </c>
      <c r="G225" s="60" t="s">
        <v>744</v>
      </c>
      <c r="H225" s="55" t="s">
        <v>2678</v>
      </c>
      <c r="I225" s="55" t="s">
        <v>2684</v>
      </c>
      <c r="J225" s="65">
        <v>1410.7399999999907</v>
      </c>
      <c r="K225" s="59">
        <v>2019</v>
      </c>
      <c r="L225" s="10" t="str">
        <f t="shared" si="41"/>
        <v>14/01/20</v>
      </c>
      <c r="M225" s="10" t="str">
        <f t="shared" si="42"/>
        <v>23/01/20</v>
      </c>
      <c r="N225" s="49" t="str">
        <f t="shared" si="32"/>
        <v>14/0</v>
      </c>
      <c r="O225" s="8" t="str">
        <f t="shared" si="33"/>
        <v>1/</v>
      </c>
      <c r="P225" s="8" t="str">
        <f t="shared" si="34"/>
        <v>20</v>
      </c>
      <c r="Q225" s="8" t="str">
        <f t="shared" si="35"/>
        <v>20/1//14/0</v>
      </c>
      <c r="R225" s="8" t="str">
        <f t="shared" si="36"/>
        <v>23/0</v>
      </c>
      <c r="S225" s="8" t="str">
        <f t="shared" si="37"/>
        <v>1/</v>
      </c>
      <c r="T225" s="8" t="str">
        <f t="shared" si="38"/>
        <v>20</v>
      </c>
      <c r="U225" s="8" t="str">
        <f t="shared" si="39"/>
        <v>20/1//23/0</v>
      </c>
    </row>
    <row r="226" spans="1:21" x14ac:dyDescent="0.25">
      <c r="A226" s="54">
        <v>221</v>
      </c>
      <c r="B226" s="55" t="s">
        <v>490</v>
      </c>
      <c r="C226" s="61" t="s">
        <v>2449</v>
      </c>
      <c r="D226" s="56" t="s">
        <v>2469</v>
      </c>
      <c r="E226" s="55" t="s">
        <v>629</v>
      </c>
      <c r="F226" s="55" t="s">
        <v>16</v>
      </c>
      <c r="G226" s="60" t="s">
        <v>695</v>
      </c>
      <c r="H226" s="55" t="s">
        <v>2679</v>
      </c>
      <c r="I226" s="55" t="s">
        <v>2803</v>
      </c>
      <c r="J226" s="65">
        <v>2072.0700000000652</v>
      </c>
      <c r="K226" s="59">
        <v>2019</v>
      </c>
      <c r="L226" s="10" t="str">
        <f t="shared" si="41"/>
        <v>16/01/20</v>
      </c>
      <c r="M226" s="10" t="str">
        <f t="shared" si="42"/>
        <v>29/01/20</v>
      </c>
      <c r="N226" s="49" t="str">
        <f t="shared" si="32"/>
        <v>16/0</v>
      </c>
      <c r="O226" s="8" t="str">
        <f t="shared" si="33"/>
        <v>1/</v>
      </c>
      <c r="P226" s="8" t="str">
        <f t="shared" si="34"/>
        <v>20</v>
      </c>
      <c r="Q226" s="8" t="str">
        <f t="shared" si="35"/>
        <v>20/1//16/0</v>
      </c>
      <c r="R226" s="8" t="str">
        <f t="shared" si="36"/>
        <v>29/0</v>
      </c>
      <c r="S226" s="8" t="str">
        <f t="shared" si="37"/>
        <v>1/</v>
      </c>
      <c r="T226" s="8" t="str">
        <f t="shared" si="38"/>
        <v>20</v>
      </c>
      <c r="U226" s="8" t="str">
        <f t="shared" si="39"/>
        <v>20/1//29/0</v>
      </c>
    </row>
    <row r="227" spans="1:21" x14ac:dyDescent="0.25">
      <c r="A227" s="54">
        <v>222</v>
      </c>
      <c r="B227" s="55" t="s">
        <v>507</v>
      </c>
      <c r="C227" s="61" t="s">
        <v>2449</v>
      </c>
      <c r="D227" s="56" t="s">
        <v>2470</v>
      </c>
      <c r="E227" s="55" t="s">
        <v>924</v>
      </c>
      <c r="F227" s="55" t="s">
        <v>16</v>
      </c>
      <c r="G227" s="60" t="s">
        <v>702</v>
      </c>
      <c r="H227" s="55" t="s">
        <v>2679</v>
      </c>
      <c r="I227" s="55" t="s">
        <v>2804</v>
      </c>
      <c r="J227" s="65">
        <v>1701.9499999999534</v>
      </c>
      <c r="K227" s="59">
        <v>2019</v>
      </c>
      <c r="L227" s="10" t="str">
        <f t="shared" si="41"/>
        <v>16/01/20</v>
      </c>
      <c r="M227" s="10" t="str">
        <f t="shared" si="42"/>
        <v>30/01/20</v>
      </c>
      <c r="N227" s="49" t="str">
        <f t="shared" si="32"/>
        <v>16/0</v>
      </c>
      <c r="O227" s="8" t="str">
        <f t="shared" si="33"/>
        <v>1/</v>
      </c>
      <c r="P227" s="8" t="str">
        <f t="shared" si="34"/>
        <v>20</v>
      </c>
      <c r="Q227" s="8" t="str">
        <f t="shared" si="35"/>
        <v>20/1//16/0</v>
      </c>
      <c r="R227" s="8" t="str">
        <f t="shared" si="36"/>
        <v>30/0</v>
      </c>
      <c r="S227" s="8" t="str">
        <f t="shared" si="37"/>
        <v>1/</v>
      </c>
      <c r="T227" s="8" t="str">
        <f t="shared" si="38"/>
        <v>20</v>
      </c>
      <c r="U227" s="8" t="str">
        <f t="shared" si="39"/>
        <v>20/1//30/0</v>
      </c>
    </row>
    <row r="228" spans="1:21" x14ac:dyDescent="0.25">
      <c r="A228" s="54">
        <v>223</v>
      </c>
      <c r="B228" s="55" t="s">
        <v>837</v>
      </c>
      <c r="C228" s="61" t="s">
        <v>2449</v>
      </c>
      <c r="D228" s="56" t="s">
        <v>2458</v>
      </c>
      <c r="E228" s="55" t="s">
        <v>926</v>
      </c>
      <c r="F228" s="55" t="s">
        <v>16</v>
      </c>
      <c r="G228" s="60" t="s">
        <v>739</v>
      </c>
      <c r="H228" s="55" t="s">
        <v>2680</v>
      </c>
      <c r="I228" s="55" t="s">
        <v>2805</v>
      </c>
      <c r="J228" s="65">
        <v>2150.9899999999907</v>
      </c>
      <c r="K228" s="59">
        <v>2019</v>
      </c>
      <c r="L228" s="10" t="str">
        <f t="shared" si="41"/>
        <v>17/01/20</v>
      </c>
      <c r="M228" s="10" t="str">
        <f t="shared" si="42"/>
        <v>31/01/20</v>
      </c>
      <c r="N228" s="49" t="str">
        <f t="shared" si="32"/>
        <v>17/0</v>
      </c>
      <c r="O228" s="8" t="str">
        <f t="shared" si="33"/>
        <v>1/</v>
      </c>
      <c r="P228" s="8" t="str">
        <f t="shared" si="34"/>
        <v>20</v>
      </c>
      <c r="Q228" s="8" t="str">
        <f t="shared" si="35"/>
        <v>20/1//17/0</v>
      </c>
      <c r="R228" s="8" t="str">
        <f t="shared" si="36"/>
        <v>31/0</v>
      </c>
      <c r="S228" s="8" t="str">
        <f t="shared" si="37"/>
        <v>1/</v>
      </c>
      <c r="T228" s="8" t="str">
        <f t="shared" si="38"/>
        <v>20</v>
      </c>
      <c r="U228" s="8" t="str">
        <f t="shared" si="39"/>
        <v>20/1//31/0</v>
      </c>
    </row>
    <row r="229" spans="1:21" x14ac:dyDescent="0.25">
      <c r="A229" s="54">
        <v>224</v>
      </c>
      <c r="B229" s="55" t="s">
        <v>833</v>
      </c>
      <c r="C229" s="61" t="s">
        <v>2449</v>
      </c>
      <c r="D229" s="56" t="s">
        <v>2485</v>
      </c>
      <c r="E229" s="55" t="s">
        <v>921</v>
      </c>
      <c r="F229" s="55" t="s">
        <v>16</v>
      </c>
      <c r="G229" s="60" t="s">
        <v>721</v>
      </c>
      <c r="H229" s="55" t="s">
        <v>2681</v>
      </c>
      <c r="I229" s="55" t="s">
        <v>2806</v>
      </c>
      <c r="J229" s="65">
        <v>6896.3500000000058</v>
      </c>
      <c r="K229" s="59">
        <v>2019</v>
      </c>
      <c r="L229" s="10" t="str">
        <f t="shared" si="41"/>
        <v>18/01/20</v>
      </c>
      <c r="M229" s="10" t="str">
        <f t="shared" si="42"/>
        <v>28/01/20</v>
      </c>
      <c r="N229" s="49" t="str">
        <f t="shared" si="32"/>
        <v>18/0</v>
      </c>
      <c r="O229" s="8" t="str">
        <f t="shared" si="33"/>
        <v>1/</v>
      </c>
      <c r="P229" s="8" t="str">
        <f t="shared" si="34"/>
        <v>20</v>
      </c>
      <c r="Q229" s="8" t="str">
        <f t="shared" si="35"/>
        <v>20/1//18/0</v>
      </c>
      <c r="R229" s="8" t="str">
        <f t="shared" si="36"/>
        <v>28/0</v>
      </c>
      <c r="S229" s="8" t="str">
        <f t="shared" si="37"/>
        <v>1/</v>
      </c>
      <c r="T229" s="8" t="str">
        <f t="shared" si="38"/>
        <v>20</v>
      </c>
      <c r="U229" s="8" t="str">
        <f t="shared" si="39"/>
        <v>20/1//28/0</v>
      </c>
    </row>
    <row r="230" spans="1:21" x14ac:dyDescent="0.25">
      <c r="A230" s="54">
        <v>225</v>
      </c>
      <c r="B230" s="55" t="s">
        <v>801</v>
      </c>
      <c r="C230" s="56" t="s">
        <v>2463</v>
      </c>
      <c r="D230" s="61" t="s">
        <v>2449</v>
      </c>
      <c r="E230" s="55" t="s">
        <v>892</v>
      </c>
      <c r="F230" s="55" t="s">
        <v>16</v>
      </c>
      <c r="G230" s="60" t="s">
        <v>719</v>
      </c>
      <c r="H230" s="55" t="s">
        <v>2682</v>
      </c>
      <c r="I230" s="55" t="s">
        <v>2805</v>
      </c>
      <c r="J230" s="65">
        <v>1823.0400000000373</v>
      </c>
      <c r="K230" s="59">
        <v>2019</v>
      </c>
      <c r="L230" s="10" t="str">
        <f t="shared" si="41"/>
        <v>21/01/20</v>
      </c>
      <c r="M230" s="10" t="str">
        <f t="shared" si="42"/>
        <v>31/01/20</v>
      </c>
      <c r="N230" s="49" t="str">
        <f t="shared" si="32"/>
        <v>21/0</v>
      </c>
      <c r="O230" s="8" t="str">
        <f t="shared" si="33"/>
        <v>1/</v>
      </c>
      <c r="P230" s="8" t="str">
        <f t="shared" si="34"/>
        <v>20</v>
      </c>
      <c r="Q230" s="8" t="str">
        <f t="shared" si="35"/>
        <v>20/1//21/0</v>
      </c>
      <c r="R230" s="8" t="str">
        <f t="shared" si="36"/>
        <v>31/0</v>
      </c>
      <c r="S230" s="8" t="str">
        <f t="shared" si="37"/>
        <v>1/</v>
      </c>
      <c r="T230" s="8" t="str">
        <f t="shared" si="38"/>
        <v>20</v>
      </c>
      <c r="U230" s="8" t="str">
        <f t="shared" si="39"/>
        <v>20/1//31/0</v>
      </c>
    </row>
    <row r="231" spans="1:21" x14ac:dyDescent="0.25">
      <c r="A231" s="54">
        <v>226</v>
      </c>
      <c r="B231" s="55" t="s">
        <v>832</v>
      </c>
      <c r="C231" s="61" t="s">
        <v>2449</v>
      </c>
      <c r="D231" s="56" t="s">
        <v>2471</v>
      </c>
      <c r="E231" s="55" t="s">
        <v>920</v>
      </c>
      <c r="F231" s="55" t="s">
        <v>16</v>
      </c>
      <c r="G231" s="60" t="s">
        <v>709</v>
      </c>
      <c r="H231" s="55" t="s">
        <v>2682</v>
      </c>
      <c r="I231" s="55" t="s">
        <v>2806</v>
      </c>
      <c r="J231" s="65">
        <v>1236.2600000000093</v>
      </c>
      <c r="K231" s="59">
        <v>2019</v>
      </c>
      <c r="L231" s="10" t="str">
        <f t="shared" si="41"/>
        <v>21/01/20</v>
      </c>
      <c r="M231" s="10" t="str">
        <f t="shared" si="42"/>
        <v>28/01/20</v>
      </c>
      <c r="N231" s="49" t="str">
        <f t="shared" si="32"/>
        <v>21/0</v>
      </c>
      <c r="O231" s="8" t="str">
        <f t="shared" si="33"/>
        <v>1/</v>
      </c>
      <c r="P231" s="8" t="str">
        <f t="shared" si="34"/>
        <v>20</v>
      </c>
      <c r="Q231" s="8" t="str">
        <f t="shared" si="35"/>
        <v>20/1//21/0</v>
      </c>
      <c r="R231" s="8" t="str">
        <f t="shared" si="36"/>
        <v>28/0</v>
      </c>
      <c r="S231" s="8" t="str">
        <f t="shared" si="37"/>
        <v>1/</v>
      </c>
      <c r="T231" s="8" t="str">
        <f t="shared" si="38"/>
        <v>20</v>
      </c>
      <c r="U231" s="8" t="str">
        <f t="shared" si="39"/>
        <v>20/1//28/0</v>
      </c>
    </row>
    <row r="232" spans="1:21" x14ac:dyDescent="0.25">
      <c r="A232" s="54">
        <v>227</v>
      </c>
      <c r="B232" s="55" t="s">
        <v>835</v>
      </c>
      <c r="C232" s="61" t="s">
        <v>2449</v>
      </c>
      <c r="D232" s="56" t="s">
        <v>2489</v>
      </c>
      <c r="E232" s="55" t="s">
        <v>923</v>
      </c>
      <c r="F232" s="55" t="s">
        <v>16</v>
      </c>
      <c r="G232" s="60" t="s">
        <v>974</v>
      </c>
      <c r="H232" s="55" t="s">
        <v>2682</v>
      </c>
      <c r="I232" s="55" t="s">
        <v>2804</v>
      </c>
      <c r="J232" s="65">
        <v>1432.8400000000256</v>
      </c>
      <c r="K232" s="59">
        <v>2019</v>
      </c>
      <c r="L232" s="10" t="str">
        <f t="shared" si="41"/>
        <v>21/01/20</v>
      </c>
      <c r="M232" s="10" t="str">
        <f t="shared" si="42"/>
        <v>30/01/20</v>
      </c>
      <c r="N232" s="49" t="str">
        <f t="shared" si="32"/>
        <v>21/0</v>
      </c>
      <c r="O232" s="8" t="str">
        <f t="shared" si="33"/>
        <v>1/</v>
      </c>
      <c r="P232" s="8" t="str">
        <f t="shared" si="34"/>
        <v>20</v>
      </c>
      <c r="Q232" s="8" t="str">
        <f t="shared" si="35"/>
        <v>20/1//21/0</v>
      </c>
      <c r="R232" s="8" t="str">
        <f t="shared" si="36"/>
        <v>30/0</v>
      </c>
      <c r="S232" s="8" t="str">
        <f t="shared" si="37"/>
        <v>1/</v>
      </c>
      <c r="T232" s="8" t="str">
        <f t="shared" si="38"/>
        <v>20</v>
      </c>
      <c r="U232" s="8" t="str">
        <f t="shared" si="39"/>
        <v>20/1//30/0</v>
      </c>
    </row>
    <row r="233" spans="1:21" x14ac:dyDescent="0.25">
      <c r="A233" s="54">
        <v>228</v>
      </c>
      <c r="B233" s="55" t="s">
        <v>836</v>
      </c>
      <c r="C233" s="61" t="s">
        <v>2449</v>
      </c>
      <c r="D233" s="56" t="s">
        <v>2514</v>
      </c>
      <c r="E233" s="55" t="s">
        <v>925</v>
      </c>
      <c r="F233" s="55" t="s">
        <v>16</v>
      </c>
      <c r="G233" s="60" t="s">
        <v>719</v>
      </c>
      <c r="H233" s="55" t="s">
        <v>2683</v>
      </c>
      <c r="I233" s="55" t="s">
        <v>2804</v>
      </c>
      <c r="J233" s="65">
        <v>25800</v>
      </c>
      <c r="K233" s="59">
        <v>2019</v>
      </c>
      <c r="L233" s="10" t="str">
        <f t="shared" si="41"/>
        <v>22/01/20</v>
      </c>
      <c r="M233" s="10" t="str">
        <f t="shared" si="42"/>
        <v>30/01/20</v>
      </c>
      <c r="N233" s="49" t="str">
        <f t="shared" si="32"/>
        <v>22/0</v>
      </c>
      <c r="O233" s="8" t="str">
        <f t="shared" si="33"/>
        <v>1/</v>
      </c>
      <c r="P233" s="8" t="str">
        <f t="shared" si="34"/>
        <v>20</v>
      </c>
      <c r="Q233" s="8" t="str">
        <f t="shared" si="35"/>
        <v>20/1//22/0</v>
      </c>
      <c r="R233" s="8" t="str">
        <f t="shared" si="36"/>
        <v>30/0</v>
      </c>
      <c r="S233" s="8" t="str">
        <f t="shared" si="37"/>
        <v>1/</v>
      </c>
      <c r="T233" s="8" t="str">
        <f t="shared" si="38"/>
        <v>20</v>
      </c>
      <c r="U233" s="8" t="str">
        <f t="shared" si="39"/>
        <v>20/1//30/0</v>
      </c>
    </row>
    <row r="234" spans="1:21" x14ac:dyDescent="0.25">
      <c r="A234" s="54">
        <v>229</v>
      </c>
      <c r="B234" s="55" t="s">
        <v>834</v>
      </c>
      <c r="C234" s="61" t="s">
        <v>2449</v>
      </c>
      <c r="D234" s="56" t="s">
        <v>2461</v>
      </c>
      <c r="E234" s="55" t="s">
        <v>922</v>
      </c>
      <c r="F234" s="55" t="s">
        <v>114</v>
      </c>
      <c r="G234" s="60" t="s">
        <v>973</v>
      </c>
      <c r="H234" s="55" t="s">
        <v>2684</v>
      </c>
      <c r="I234" s="55" t="s">
        <v>2804</v>
      </c>
      <c r="J234" s="65">
        <v>1062.7399999999907</v>
      </c>
      <c r="K234" s="59">
        <v>2019</v>
      </c>
      <c r="L234" s="10" t="str">
        <f t="shared" si="41"/>
        <v>23/01/20</v>
      </c>
      <c r="M234" s="10" t="str">
        <f t="shared" si="42"/>
        <v>30/01/20</v>
      </c>
      <c r="N234" s="49" t="str">
        <f t="shared" si="32"/>
        <v>23/0</v>
      </c>
      <c r="O234" s="8" t="str">
        <f t="shared" si="33"/>
        <v>1/</v>
      </c>
      <c r="P234" s="8" t="str">
        <f t="shared" si="34"/>
        <v>20</v>
      </c>
      <c r="Q234" s="8" t="str">
        <f t="shared" si="35"/>
        <v>20/1//23/0</v>
      </c>
      <c r="R234" s="8" t="str">
        <f t="shared" si="36"/>
        <v>30/0</v>
      </c>
      <c r="S234" s="8" t="str">
        <f t="shared" si="37"/>
        <v>1/</v>
      </c>
      <c r="T234" s="8" t="str">
        <f t="shared" si="38"/>
        <v>20</v>
      </c>
      <c r="U234" s="8" t="str">
        <f t="shared" si="39"/>
        <v>20/1//30/0</v>
      </c>
    </row>
    <row r="235" spans="1:21" x14ac:dyDescent="0.25">
      <c r="A235" s="54">
        <v>230</v>
      </c>
      <c r="B235" s="55" t="s">
        <v>482</v>
      </c>
      <c r="C235" s="56" t="s">
        <v>2513</v>
      </c>
      <c r="D235" s="61" t="s">
        <v>2449</v>
      </c>
      <c r="E235" s="55" t="s">
        <v>887</v>
      </c>
      <c r="F235" s="55" t="s">
        <v>16</v>
      </c>
      <c r="G235" s="60" t="s">
        <v>726</v>
      </c>
      <c r="H235" s="55" t="s">
        <v>2685</v>
      </c>
      <c r="I235" s="55" t="s">
        <v>2689</v>
      </c>
      <c r="J235" s="65">
        <v>1698.4400000000023</v>
      </c>
      <c r="K235" s="59">
        <v>2019</v>
      </c>
      <c r="L235" s="10" t="str">
        <f t="shared" si="41"/>
        <v>03/02/20</v>
      </c>
      <c r="M235" s="10" t="str">
        <f t="shared" si="42"/>
        <v>14/02/20</v>
      </c>
      <c r="N235" s="49" t="str">
        <f t="shared" si="32"/>
        <v>03/0</v>
      </c>
      <c r="O235" s="8" t="str">
        <f t="shared" si="33"/>
        <v>2/</v>
      </c>
      <c r="P235" s="8" t="str">
        <f t="shared" si="34"/>
        <v>20</v>
      </c>
      <c r="Q235" s="8" t="str">
        <f t="shared" si="35"/>
        <v>20/2//03/0</v>
      </c>
      <c r="R235" s="8" t="str">
        <f t="shared" si="36"/>
        <v>14/0</v>
      </c>
      <c r="S235" s="8" t="str">
        <f t="shared" si="37"/>
        <v>2/</v>
      </c>
      <c r="T235" s="8" t="str">
        <f t="shared" si="38"/>
        <v>20</v>
      </c>
      <c r="U235" s="8" t="str">
        <f t="shared" si="39"/>
        <v>20/2//14/0</v>
      </c>
    </row>
    <row r="236" spans="1:21" x14ac:dyDescent="0.25">
      <c r="A236" s="54">
        <v>231</v>
      </c>
      <c r="B236" s="55" t="s">
        <v>785</v>
      </c>
      <c r="C236" s="56" t="s">
        <v>2460</v>
      </c>
      <c r="D236" s="61" t="s">
        <v>2449</v>
      </c>
      <c r="E236" s="55" t="s">
        <v>876</v>
      </c>
      <c r="F236" s="55" t="s">
        <v>16</v>
      </c>
      <c r="G236" s="60" t="s">
        <v>701</v>
      </c>
      <c r="H236" s="55" t="s">
        <v>2685</v>
      </c>
      <c r="I236" s="55" t="s">
        <v>2686</v>
      </c>
      <c r="J236" s="65">
        <v>1209.4800000000105</v>
      </c>
      <c r="K236" s="59">
        <v>2019</v>
      </c>
      <c r="L236" s="10" t="str">
        <f t="shared" si="41"/>
        <v>03/02/20</v>
      </c>
      <c r="M236" s="10" t="str">
        <f t="shared" si="42"/>
        <v>11/02/20</v>
      </c>
      <c r="N236" s="49" t="str">
        <f t="shared" si="32"/>
        <v>03/0</v>
      </c>
      <c r="O236" s="8" t="str">
        <f t="shared" si="33"/>
        <v>2/</v>
      </c>
      <c r="P236" s="8" t="str">
        <f t="shared" si="34"/>
        <v>20</v>
      </c>
      <c r="Q236" s="8" t="str">
        <f t="shared" si="35"/>
        <v>20/2//03/0</v>
      </c>
      <c r="R236" s="8" t="str">
        <f t="shared" si="36"/>
        <v>11/0</v>
      </c>
      <c r="S236" s="8" t="str">
        <f t="shared" si="37"/>
        <v>2/</v>
      </c>
      <c r="T236" s="8" t="str">
        <f t="shared" si="38"/>
        <v>20</v>
      </c>
      <c r="U236" s="8" t="str">
        <f t="shared" si="39"/>
        <v>20/2//11/0</v>
      </c>
    </row>
    <row r="237" spans="1:21" x14ac:dyDescent="0.25">
      <c r="A237" s="54">
        <v>232</v>
      </c>
      <c r="B237" s="55" t="s">
        <v>815</v>
      </c>
      <c r="C237" s="56" t="s">
        <v>2473</v>
      </c>
      <c r="D237" s="61" t="s">
        <v>2449</v>
      </c>
      <c r="E237" s="55" t="s">
        <v>907</v>
      </c>
      <c r="F237" s="55" t="s">
        <v>908</v>
      </c>
      <c r="G237" s="60" t="s">
        <v>971</v>
      </c>
      <c r="H237" s="55" t="s">
        <v>2685</v>
      </c>
      <c r="I237" s="55" t="s">
        <v>2807</v>
      </c>
      <c r="J237" s="65">
        <f>28964.63+7</f>
        <v>28971.63</v>
      </c>
      <c r="K237" s="59">
        <v>2019</v>
      </c>
      <c r="L237" s="10" t="str">
        <f t="shared" si="41"/>
        <v>03/02/20</v>
      </c>
      <c r="M237" s="10" t="str">
        <f t="shared" si="42"/>
        <v>08/02/20</v>
      </c>
      <c r="N237" s="49" t="str">
        <f t="shared" si="32"/>
        <v>03/0</v>
      </c>
      <c r="O237" s="8" t="str">
        <f t="shared" si="33"/>
        <v>2/</v>
      </c>
      <c r="P237" s="8" t="str">
        <f t="shared" si="34"/>
        <v>20</v>
      </c>
      <c r="Q237" s="8" t="str">
        <f t="shared" si="35"/>
        <v>20/2//03/0</v>
      </c>
      <c r="R237" s="8" t="str">
        <f t="shared" si="36"/>
        <v>08/0</v>
      </c>
      <c r="S237" s="8" t="str">
        <f t="shared" si="37"/>
        <v>2/</v>
      </c>
      <c r="T237" s="8" t="str">
        <f t="shared" si="38"/>
        <v>20</v>
      </c>
      <c r="U237" s="8" t="str">
        <f t="shared" si="39"/>
        <v>20/2//08/0</v>
      </c>
    </row>
    <row r="238" spans="1:21" x14ac:dyDescent="0.25">
      <c r="A238" s="54">
        <v>233</v>
      </c>
      <c r="B238" s="55" t="s">
        <v>839</v>
      </c>
      <c r="C238" s="61" t="s">
        <v>2449</v>
      </c>
      <c r="D238" s="56" t="s">
        <v>2499</v>
      </c>
      <c r="E238" s="55" t="s">
        <v>928</v>
      </c>
      <c r="F238" s="55" t="s">
        <v>679</v>
      </c>
      <c r="G238" s="60" t="s">
        <v>970</v>
      </c>
      <c r="H238" s="55" t="s">
        <v>2686</v>
      </c>
      <c r="I238" s="55" t="s">
        <v>2692</v>
      </c>
      <c r="J238" s="65">
        <v>9749.9000000000233</v>
      </c>
      <c r="K238" s="59">
        <v>2019</v>
      </c>
      <c r="L238" s="10" t="str">
        <f t="shared" si="41"/>
        <v>11/02/20</v>
      </c>
      <c r="M238" s="10" t="str">
        <f t="shared" si="42"/>
        <v>21/02/20</v>
      </c>
      <c r="N238" s="49" t="str">
        <f t="shared" si="32"/>
        <v>11/0</v>
      </c>
      <c r="O238" s="8" t="str">
        <f t="shared" si="33"/>
        <v>2/</v>
      </c>
      <c r="P238" s="8" t="str">
        <f t="shared" si="34"/>
        <v>20</v>
      </c>
      <c r="Q238" s="8" t="str">
        <f t="shared" si="35"/>
        <v>20/2//11/0</v>
      </c>
      <c r="R238" s="8" t="str">
        <f t="shared" si="36"/>
        <v>21/0</v>
      </c>
      <c r="S238" s="8" t="str">
        <f t="shared" si="37"/>
        <v>2/</v>
      </c>
      <c r="T238" s="8" t="str">
        <f t="shared" si="38"/>
        <v>20</v>
      </c>
      <c r="U238" s="8" t="str">
        <f t="shared" si="39"/>
        <v>20/2//21/0</v>
      </c>
    </row>
    <row r="239" spans="1:21" x14ac:dyDescent="0.25">
      <c r="A239" s="54">
        <v>234</v>
      </c>
      <c r="B239" s="55" t="s">
        <v>838</v>
      </c>
      <c r="C239" s="61" t="s">
        <v>2449</v>
      </c>
      <c r="D239" s="56" t="s">
        <v>2462</v>
      </c>
      <c r="E239" s="55" t="s">
        <v>927</v>
      </c>
      <c r="F239" s="55" t="s">
        <v>16</v>
      </c>
      <c r="G239" s="60" t="s">
        <v>720</v>
      </c>
      <c r="H239" s="55" t="s">
        <v>2687</v>
      </c>
      <c r="I239" s="55" t="s">
        <v>2691</v>
      </c>
      <c r="J239" s="65">
        <v>1138.4100000000326</v>
      </c>
      <c r="K239" s="59">
        <v>2019</v>
      </c>
      <c r="L239" s="10" t="str">
        <f t="shared" si="41"/>
        <v>12/02/20</v>
      </c>
      <c r="M239" s="10" t="str">
        <f t="shared" si="42"/>
        <v>19/02/20</v>
      </c>
      <c r="N239" s="49" t="str">
        <f t="shared" si="32"/>
        <v>12/0</v>
      </c>
      <c r="O239" s="8" t="str">
        <f t="shared" si="33"/>
        <v>2/</v>
      </c>
      <c r="P239" s="8" t="str">
        <f t="shared" si="34"/>
        <v>20</v>
      </c>
      <c r="Q239" s="8" t="str">
        <f t="shared" si="35"/>
        <v>20/2//12/0</v>
      </c>
      <c r="R239" s="8" t="str">
        <f t="shared" si="36"/>
        <v>19/0</v>
      </c>
      <c r="S239" s="8" t="str">
        <f t="shared" si="37"/>
        <v>2/</v>
      </c>
      <c r="T239" s="8" t="str">
        <f t="shared" si="38"/>
        <v>20</v>
      </c>
      <c r="U239" s="8" t="str">
        <f t="shared" si="39"/>
        <v>20/2//19/0</v>
      </c>
    </row>
    <row r="240" spans="1:21" x14ac:dyDescent="0.25">
      <c r="A240" s="54">
        <v>235</v>
      </c>
      <c r="B240" s="55" t="s">
        <v>843</v>
      </c>
      <c r="C240" s="61" t="s">
        <v>2449</v>
      </c>
      <c r="D240" s="56" t="s">
        <v>2485</v>
      </c>
      <c r="E240" s="55" t="s">
        <v>932</v>
      </c>
      <c r="F240" s="55" t="s">
        <v>16</v>
      </c>
      <c r="G240" s="60" t="s">
        <v>976</v>
      </c>
      <c r="H240" s="55" t="s">
        <v>2687</v>
      </c>
      <c r="I240" s="55" t="s">
        <v>2808</v>
      </c>
      <c r="J240" s="65">
        <v>2522.5399999999208</v>
      </c>
      <c r="K240" s="59">
        <v>2019</v>
      </c>
      <c r="L240" s="10" t="str">
        <f t="shared" si="41"/>
        <v>12/02/20</v>
      </c>
      <c r="M240" s="10" t="str">
        <f t="shared" si="42"/>
        <v>28/02/20</v>
      </c>
      <c r="N240" s="49" t="str">
        <f t="shared" si="32"/>
        <v>12/0</v>
      </c>
      <c r="O240" s="8" t="str">
        <f t="shared" si="33"/>
        <v>2/</v>
      </c>
      <c r="P240" s="8" t="str">
        <f t="shared" si="34"/>
        <v>20</v>
      </c>
      <c r="Q240" s="8" t="str">
        <f t="shared" si="35"/>
        <v>20/2//12/0</v>
      </c>
      <c r="R240" s="8" t="str">
        <f t="shared" si="36"/>
        <v>28/0</v>
      </c>
      <c r="S240" s="8" t="str">
        <f t="shared" si="37"/>
        <v>2/</v>
      </c>
      <c r="T240" s="8" t="str">
        <f t="shared" si="38"/>
        <v>20</v>
      </c>
      <c r="U240" s="8" t="str">
        <f t="shared" si="39"/>
        <v>20/2//28/0</v>
      </c>
    </row>
    <row r="241" spans="1:21" x14ac:dyDescent="0.25">
      <c r="A241" s="54">
        <v>236</v>
      </c>
      <c r="B241" s="55" t="s">
        <v>842</v>
      </c>
      <c r="C241" s="61" t="s">
        <v>2449</v>
      </c>
      <c r="D241" s="56" t="s">
        <v>2502</v>
      </c>
      <c r="E241" s="55" t="s">
        <v>931</v>
      </c>
      <c r="F241" s="55" t="s">
        <v>16</v>
      </c>
      <c r="G241" s="60" t="s">
        <v>756</v>
      </c>
      <c r="H241" s="55" t="s">
        <v>2688</v>
      </c>
      <c r="I241" s="55" t="s">
        <v>2808</v>
      </c>
      <c r="J241" s="65">
        <v>1894.1600000000326</v>
      </c>
      <c r="K241" s="59">
        <v>2019</v>
      </c>
      <c r="L241" s="10" t="str">
        <f t="shared" si="41"/>
        <v>13/02/20</v>
      </c>
      <c r="M241" s="10" t="str">
        <f t="shared" si="42"/>
        <v>28/02/20</v>
      </c>
      <c r="N241" s="49" t="str">
        <f t="shared" si="32"/>
        <v>13/0</v>
      </c>
      <c r="O241" s="8" t="str">
        <f t="shared" si="33"/>
        <v>2/</v>
      </c>
      <c r="P241" s="8" t="str">
        <f t="shared" si="34"/>
        <v>20</v>
      </c>
      <c r="Q241" s="8" t="str">
        <f t="shared" si="35"/>
        <v>20/2//13/0</v>
      </c>
      <c r="R241" s="8" t="str">
        <f t="shared" si="36"/>
        <v>28/0</v>
      </c>
      <c r="S241" s="8" t="str">
        <f t="shared" si="37"/>
        <v>2/</v>
      </c>
      <c r="T241" s="8" t="str">
        <f t="shared" si="38"/>
        <v>20</v>
      </c>
      <c r="U241" s="8" t="str">
        <f t="shared" si="39"/>
        <v>20/2//28/0</v>
      </c>
    </row>
    <row r="242" spans="1:21" x14ac:dyDescent="0.25">
      <c r="A242" s="54">
        <v>237</v>
      </c>
      <c r="B242" s="55" t="s">
        <v>780</v>
      </c>
      <c r="C242" s="56" t="s">
        <v>2493</v>
      </c>
      <c r="D242" s="61" t="s">
        <v>2449</v>
      </c>
      <c r="E242" s="55" t="s">
        <v>871</v>
      </c>
      <c r="F242" s="55" t="s">
        <v>16</v>
      </c>
      <c r="G242" s="60" t="s">
        <v>702</v>
      </c>
      <c r="H242" s="55" t="s">
        <v>2688</v>
      </c>
      <c r="I242" s="55" t="s">
        <v>2691</v>
      </c>
      <c r="J242" s="65">
        <v>1011.8000000000175</v>
      </c>
      <c r="K242" s="59">
        <v>2019</v>
      </c>
      <c r="L242" s="10" t="str">
        <f t="shared" si="41"/>
        <v>13/02/20</v>
      </c>
      <c r="M242" s="10" t="str">
        <f t="shared" si="42"/>
        <v>19/02/20</v>
      </c>
      <c r="N242" s="49" t="str">
        <f t="shared" si="32"/>
        <v>13/0</v>
      </c>
      <c r="O242" s="8" t="str">
        <f t="shared" si="33"/>
        <v>2/</v>
      </c>
      <c r="P242" s="8" t="str">
        <f t="shared" si="34"/>
        <v>20</v>
      </c>
      <c r="Q242" s="8" t="str">
        <f t="shared" si="35"/>
        <v>20/2//13/0</v>
      </c>
      <c r="R242" s="8" t="str">
        <f t="shared" si="36"/>
        <v>19/0</v>
      </c>
      <c r="S242" s="8" t="str">
        <f t="shared" si="37"/>
        <v>2/</v>
      </c>
      <c r="T242" s="8" t="str">
        <f t="shared" si="38"/>
        <v>20</v>
      </c>
      <c r="U242" s="8" t="str">
        <f t="shared" si="39"/>
        <v>20/2//19/0</v>
      </c>
    </row>
    <row r="243" spans="1:21" x14ac:dyDescent="0.25">
      <c r="A243" s="54">
        <v>238</v>
      </c>
      <c r="B243" s="55" t="s">
        <v>512</v>
      </c>
      <c r="C243" s="61" t="s">
        <v>2449</v>
      </c>
      <c r="D243" s="56" t="s">
        <v>2464</v>
      </c>
      <c r="E243" s="55" t="s">
        <v>634</v>
      </c>
      <c r="F243" s="55" t="s">
        <v>16</v>
      </c>
      <c r="G243" s="60" t="s">
        <v>762</v>
      </c>
      <c r="H243" s="55" t="s">
        <v>2689</v>
      </c>
      <c r="I243" s="55" t="s">
        <v>2692</v>
      </c>
      <c r="J243" s="65">
        <v>1147.2000000000116</v>
      </c>
      <c r="K243" s="59">
        <v>2019</v>
      </c>
      <c r="L243" s="10" t="str">
        <f t="shared" si="41"/>
        <v>14/02/20</v>
      </c>
      <c r="M243" s="10" t="str">
        <f t="shared" si="42"/>
        <v>21/02/20</v>
      </c>
      <c r="N243" s="49" t="str">
        <f t="shared" si="32"/>
        <v>14/0</v>
      </c>
      <c r="O243" s="8" t="str">
        <f t="shared" si="33"/>
        <v>2/</v>
      </c>
      <c r="P243" s="8" t="str">
        <f t="shared" si="34"/>
        <v>20</v>
      </c>
      <c r="Q243" s="8" t="str">
        <f t="shared" si="35"/>
        <v>20/2//14/0</v>
      </c>
      <c r="R243" s="8" t="str">
        <f t="shared" si="36"/>
        <v>21/0</v>
      </c>
      <c r="S243" s="8" t="str">
        <f t="shared" si="37"/>
        <v>2/</v>
      </c>
      <c r="T243" s="8" t="str">
        <f t="shared" si="38"/>
        <v>20</v>
      </c>
      <c r="U243" s="8" t="str">
        <f t="shared" si="39"/>
        <v>20/2//21/0</v>
      </c>
    </row>
    <row r="244" spans="1:21" x14ac:dyDescent="0.25">
      <c r="A244" s="54">
        <v>239</v>
      </c>
      <c r="B244" s="55" t="s">
        <v>840</v>
      </c>
      <c r="C244" s="61" t="s">
        <v>2449</v>
      </c>
      <c r="D244" s="56" t="s">
        <v>2472</v>
      </c>
      <c r="E244" s="55" t="s">
        <v>929</v>
      </c>
      <c r="F244" s="55" t="s">
        <v>16</v>
      </c>
      <c r="G244" s="60" t="s">
        <v>728</v>
      </c>
      <c r="H244" s="55" t="s">
        <v>2689</v>
      </c>
      <c r="I244" s="55" t="s">
        <v>2693</v>
      </c>
      <c r="J244" s="65">
        <v>23972.539999999979</v>
      </c>
      <c r="K244" s="59">
        <v>2019</v>
      </c>
      <c r="L244" s="10" t="str">
        <f t="shared" si="41"/>
        <v>14/02/20</v>
      </c>
      <c r="M244" s="10" t="str">
        <f t="shared" si="42"/>
        <v>22/02/20</v>
      </c>
      <c r="N244" s="49" t="str">
        <f t="shared" si="32"/>
        <v>14/0</v>
      </c>
      <c r="O244" s="8" t="str">
        <f t="shared" si="33"/>
        <v>2/</v>
      </c>
      <c r="P244" s="8" t="str">
        <f t="shared" si="34"/>
        <v>20</v>
      </c>
      <c r="Q244" s="8" t="str">
        <f t="shared" si="35"/>
        <v>20/2//14/0</v>
      </c>
      <c r="R244" s="8" t="str">
        <f t="shared" si="36"/>
        <v>22/0</v>
      </c>
      <c r="S244" s="8" t="str">
        <f t="shared" si="37"/>
        <v>2/</v>
      </c>
      <c r="T244" s="8" t="str">
        <f t="shared" si="38"/>
        <v>20</v>
      </c>
      <c r="U244" s="8" t="str">
        <f t="shared" si="39"/>
        <v>20/2//22/0</v>
      </c>
    </row>
    <row r="245" spans="1:21" x14ac:dyDescent="0.25">
      <c r="A245" s="54">
        <v>240</v>
      </c>
      <c r="B245" s="55" t="s">
        <v>477</v>
      </c>
      <c r="C245" s="61" t="s">
        <v>2449</v>
      </c>
      <c r="D245" s="56" t="s">
        <v>2458</v>
      </c>
      <c r="E245" s="55" t="s">
        <v>626</v>
      </c>
      <c r="F245" s="55" t="s">
        <v>16</v>
      </c>
      <c r="G245" s="60" t="s">
        <v>685</v>
      </c>
      <c r="H245" s="55" t="s">
        <v>2689</v>
      </c>
      <c r="I245" s="55" t="s">
        <v>2693</v>
      </c>
      <c r="J245" s="65">
        <v>1244.5899999999674</v>
      </c>
      <c r="K245" s="59">
        <v>2019</v>
      </c>
      <c r="L245" s="10" t="str">
        <f t="shared" si="41"/>
        <v>14/02/20</v>
      </c>
      <c r="M245" s="10" t="str">
        <f t="shared" si="42"/>
        <v>22/02/20</v>
      </c>
      <c r="N245" s="49" t="str">
        <f t="shared" si="32"/>
        <v>14/0</v>
      </c>
      <c r="O245" s="8" t="str">
        <f t="shared" si="33"/>
        <v>2/</v>
      </c>
      <c r="P245" s="8" t="str">
        <f t="shared" si="34"/>
        <v>20</v>
      </c>
      <c r="Q245" s="8" t="str">
        <f t="shared" si="35"/>
        <v>20/2//14/0</v>
      </c>
      <c r="R245" s="8" t="str">
        <f t="shared" si="36"/>
        <v>22/0</v>
      </c>
      <c r="S245" s="8" t="str">
        <f t="shared" si="37"/>
        <v>2/</v>
      </c>
      <c r="T245" s="8" t="str">
        <f t="shared" si="38"/>
        <v>20</v>
      </c>
      <c r="U245" s="8" t="str">
        <f t="shared" si="39"/>
        <v>20/2//22/0</v>
      </c>
    </row>
    <row r="246" spans="1:21" x14ac:dyDescent="0.25">
      <c r="A246" s="54">
        <v>241</v>
      </c>
      <c r="B246" s="55" t="s">
        <v>841</v>
      </c>
      <c r="C246" s="61" t="s">
        <v>2449</v>
      </c>
      <c r="D246" s="56" t="s">
        <v>2448</v>
      </c>
      <c r="E246" s="55" t="s">
        <v>930</v>
      </c>
      <c r="F246" s="55" t="s">
        <v>16</v>
      </c>
      <c r="G246" s="60" t="s">
        <v>975</v>
      </c>
      <c r="H246" s="55" t="s">
        <v>2690</v>
      </c>
      <c r="I246" s="55" t="s">
        <v>2694</v>
      </c>
      <c r="J246" s="65">
        <v>1754.3300000000163</v>
      </c>
      <c r="K246" s="59">
        <v>2019</v>
      </c>
      <c r="L246" s="10" t="str">
        <f t="shared" si="41"/>
        <v>15/02/20</v>
      </c>
      <c r="M246" s="10" t="str">
        <f t="shared" si="42"/>
        <v>25/02/20</v>
      </c>
      <c r="N246" s="49" t="str">
        <f t="shared" si="32"/>
        <v>15/0</v>
      </c>
      <c r="O246" s="8" t="str">
        <f t="shared" si="33"/>
        <v>2/</v>
      </c>
      <c r="P246" s="8" t="str">
        <f t="shared" si="34"/>
        <v>20</v>
      </c>
      <c r="Q246" s="8" t="str">
        <f t="shared" si="35"/>
        <v>20/2//15/0</v>
      </c>
      <c r="R246" s="8" t="str">
        <f t="shared" si="36"/>
        <v>25/0</v>
      </c>
      <c r="S246" s="8" t="str">
        <f t="shared" si="37"/>
        <v>2/</v>
      </c>
      <c r="T246" s="8" t="str">
        <f t="shared" si="38"/>
        <v>20</v>
      </c>
      <c r="U246" s="8" t="str">
        <f t="shared" si="39"/>
        <v>20/2//25/0</v>
      </c>
    </row>
    <row r="247" spans="1:21" x14ac:dyDescent="0.25">
      <c r="A247" s="54">
        <v>242</v>
      </c>
      <c r="B247" s="55" t="s">
        <v>845</v>
      </c>
      <c r="C247" s="61" t="s">
        <v>2449</v>
      </c>
      <c r="D247" s="56" t="s">
        <v>2518</v>
      </c>
      <c r="E247" s="55" t="s">
        <v>934</v>
      </c>
      <c r="F247" s="55" t="s">
        <v>16</v>
      </c>
      <c r="G247" s="60" t="s">
        <v>732</v>
      </c>
      <c r="H247" s="55" t="s">
        <v>2691</v>
      </c>
      <c r="I247" s="55" t="s">
        <v>2809</v>
      </c>
      <c r="J247" s="65">
        <v>1996.5499999999884</v>
      </c>
      <c r="K247" s="59">
        <v>2019</v>
      </c>
      <c r="L247" s="10" t="str">
        <f t="shared" si="41"/>
        <v>19/02/20</v>
      </c>
      <c r="M247" s="10" t="str">
        <f t="shared" si="42"/>
        <v>04/03/20</v>
      </c>
      <c r="N247" s="49" t="str">
        <f t="shared" si="32"/>
        <v>19/0</v>
      </c>
      <c r="O247" s="8" t="str">
        <f t="shared" si="33"/>
        <v>2/</v>
      </c>
      <c r="P247" s="8" t="str">
        <f t="shared" si="34"/>
        <v>20</v>
      </c>
      <c r="Q247" s="8" t="str">
        <f t="shared" si="35"/>
        <v>20/2//19/0</v>
      </c>
      <c r="R247" s="8" t="str">
        <f t="shared" si="36"/>
        <v>04/0</v>
      </c>
      <c r="S247" s="8" t="str">
        <f t="shared" si="37"/>
        <v>3/</v>
      </c>
      <c r="T247" s="8" t="str">
        <f t="shared" si="38"/>
        <v>20</v>
      </c>
      <c r="U247" s="8" t="str">
        <f t="shared" si="39"/>
        <v>20/3//04/0</v>
      </c>
    </row>
    <row r="248" spans="1:21" x14ac:dyDescent="0.25">
      <c r="A248" s="54">
        <v>243</v>
      </c>
      <c r="B248" s="55" t="s">
        <v>847</v>
      </c>
      <c r="C248" s="61" t="s">
        <v>2449</v>
      </c>
      <c r="D248" s="56" t="s">
        <v>2519</v>
      </c>
      <c r="E248" s="55" t="s">
        <v>936</v>
      </c>
      <c r="F248" s="55" t="s">
        <v>16</v>
      </c>
      <c r="G248" s="60" t="s">
        <v>978</v>
      </c>
      <c r="H248" s="55" t="s">
        <v>2691</v>
      </c>
      <c r="I248" s="55" t="s">
        <v>2810</v>
      </c>
      <c r="J248" s="65">
        <v>10368.549999999988</v>
      </c>
      <c r="K248" s="59">
        <v>2019</v>
      </c>
      <c r="L248" s="10" t="str">
        <f t="shared" si="41"/>
        <v>19/02/20</v>
      </c>
      <c r="M248" s="10" t="str">
        <f t="shared" si="42"/>
        <v>05/03/20</v>
      </c>
      <c r="N248" s="49" t="str">
        <f t="shared" si="32"/>
        <v>19/0</v>
      </c>
      <c r="O248" s="8" t="str">
        <f t="shared" si="33"/>
        <v>2/</v>
      </c>
      <c r="P248" s="8" t="str">
        <f t="shared" si="34"/>
        <v>20</v>
      </c>
      <c r="Q248" s="8" t="str">
        <f t="shared" si="35"/>
        <v>20/2//19/0</v>
      </c>
      <c r="R248" s="8" t="str">
        <f t="shared" si="36"/>
        <v>05/0</v>
      </c>
      <c r="S248" s="8" t="str">
        <f t="shared" si="37"/>
        <v>3/</v>
      </c>
      <c r="T248" s="8" t="str">
        <f t="shared" si="38"/>
        <v>20</v>
      </c>
      <c r="U248" s="8" t="str">
        <f t="shared" si="39"/>
        <v>20/3//05/0</v>
      </c>
    </row>
    <row r="249" spans="1:21" x14ac:dyDescent="0.25">
      <c r="A249" s="54">
        <v>244</v>
      </c>
      <c r="B249" s="55" t="s">
        <v>846</v>
      </c>
      <c r="C249" s="61" t="s">
        <v>2449</v>
      </c>
      <c r="D249" s="56" t="s">
        <v>2480</v>
      </c>
      <c r="E249" s="55" t="s">
        <v>935</v>
      </c>
      <c r="F249" s="55" t="s">
        <v>16</v>
      </c>
      <c r="G249" s="60" t="s">
        <v>701</v>
      </c>
      <c r="H249" s="55" t="s">
        <v>2692</v>
      </c>
      <c r="I249" s="55" t="s">
        <v>2810</v>
      </c>
      <c r="J249" s="65">
        <v>10070.440000000002</v>
      </c>
      <c r="K249" s="59">
        <v>2019</v>
      </c>
      <c r="L249" s="10" t="str">
        <f t="shared" si="41"/>
        <v>21/02/20</v>
      </c>
      <c r="M249" s="10" t="str">
        <f t="shared" si="42"/>
        <v>05/03/20</v>
      </c>
      <c r="N249" s="49" t="str">
        <f t="shared" si="32"/>
        <v>21/0</v>
      </c>
      <c r="O249" s="8" t="str">
        <f t="shared" si="33"/>
        <v>2/</v>
      </c>
      <c r="P249" s="8" t="str">
        <f t="shared" si="34"/>
        <v>20</v>
      </c>
      <c r="Q249" s="8" t="str">
        <f t="shared" si="35"/>
        <v>20/2//21/0</v>
      </c>
      <c r="R249" s="8" t="str">
        <f t="shared" si="36"/>
        <v>05/0</v>
      </c>
      <c r="S249" s="8" t="str">
        <f t="shared" si="37"/>
        <v>3/</v>
      </c>
      <c r="T249" s="8" t="str">
        <f t="shared" si="38"/>
        <v>20</v>
      </c>
      <c r="U249" s="8" t="str">
        <f t="shared" si="39"/>
        <v>20/3//05/0</v>
      </c>
    </row>
    <row r="250" spans="1:21" x14ac:dyDescent="0.25">
      <c r="A250" s="54">
        <v>245</v>
      </c>
      <c r="B250" s="55" t="s">
        <v>844</v>
      </c>
      <c r="C250" s="61" t="s">
        <v>2449</v>
      </c>
      <c r="D250" s="56" t="s">
        <v>2471</v>
      </c>
      <c r="E250" s="55" t="s">
        <v>933</v>
      </c>
      <c r="F250" s="55" t="s">
        <v>16</v>
      </c>
      <c r="G250" s="60" t="s">
        <v>977</v>
      </c>
      <c r="H250" s="55" t="s">
        <v>2692</v>
      </c>
      <c r="I250" s="55" t="s">
        <v>2811</v>
      </c>
      <c r="J250" s="65">
        <v>1211.7900000000373</v>
      </c>
      <c r="K250" s="59">
        <v>2019</v>
      </c>
      <c r="L250" s="10" t="str">
        <f t="shared" si="41"/>
        <v>21/02/20</v>
      </c>
      <c r="M250" s="10" t="str">
        <f t="shared" si="42"/>
        <v>01/03/20</v>
      </c>
      <c r="N250" s="49" t="str">
        <f t="shared" si="32"/>
        <v>21/0</v>
      </c>
      <c r="O250" s="8" t="str">
        <f t="shared" si="33"/>
        <v>2/</v>
      </c>
      <c r="P250" s="8" t="str">
        <f t="shared" si="34"/>
        <v>20</v>
      </c>
      <c r="Q250" s="8" t="str">
        <f t="shared" si="35"/>
        <v>20/2//21/0</v>
      </c>
      <c r="R250" s="8" t="str">
        <f t="shared" si="36"/>
        <v>01/0</v>
      </c>
      <c r="S250" s="8" t="str">
        <f t="shared" si="37"/>
        <v>3/</v>
      </c>
      <c r="T250" s="8" t="str">
        <f t="shared" si="38"/>
        <v>20</v>
      </c>
      <c r="U250" s="8" t="str">
        <f t="shared" si="39"/>
        <v>20/3//01/0</v>
      </c>
    </row>
    <row r="251" spans="1:21" x14ac:dyDescent="0.25">
      <c r="A251" s="54">
        <v>246</v>
      </c>
      <c r="B251" s="55" t="s">
        <v>512</v>
      </c>
      <c r="C251" s="61" t="s">
        <v>2449</v>
      </c>
      <c r="D251" s="56" t="s">
        <v>2464</v>
      </c>
      <c r="E251" s="55" t="s">
        <v>634</v>
      </c>
      <c r="F251" s="55" t="s">
        <v>16</v>
      </c>
      <c r="G251" s="60" t="s">
        <v>762</v>
      </c>
      <c r="H251" s="55" t="s">
        <v>2693</v>
      </c>
      <c r="I251" s="55" t="s">
        <v>2812</v>
      </c>
      <c r="J251" s="65">
        <v>2123.1699999999837</v>
      </c>
      <c r="K251" s="59">
        <v>2019</v>
      </c>
      <c r="L251" s="10" t="str">
        <f t="shared" si="41"/>
        <v>22/02/20</v>
      </c>
      <c r="M251" s="10" t="str">
        <f t="shared" si="42"/>
        <v>08/03/20</v>
      </c>
      <c r="N251" s="49" t="str">
        <f t="shared" si="32"/>
        <v>22/0</v>
      </c>
      <c r="O251" s="8" t="str">
        <f t="shared" si="33"/>
        <v>2/</v>
      </c>
      <c r="P251" s="8" t="str">
        <f t="shared" si="34"/>
        <v>20</v>
      </c>
      <c r="Q251" s="8" t="str">
        <f t="shared" si="35"/>
        <v>20/2//22/0</v>
      </c>
      <c r="R251" s="8" t="str">
        <f t="shared" si="36"/>
        <v>08/0</v>
      </c>
      <c r="S251" s="8" t="str">
        <f t="shared" si="37"/>
        <v>3/</v>
      </c>
      <c r="T251" s="8" t="str">
        <f t="shared" si="38"/>
        <v>20</v>
      </c>
      <c r="U251" s="8" t="str">
        <f t="shared" si="39"/>
        <v>20/3//08/0</v>
      </c>
    </row>
    <row r="252" spans="1:21" x14ac:dyDescent="0.25">
      <c r="A252" s="54">
        <v>247</v>
      </c>
      <c r="B252" s="55" t="s">
        <v>809</v>
      </c>
      <c r="C252" s="56" t="s">
        <v>2490</v>
      </c>
      <c r="D252" s="61" t="s">
        <v>2449</v>
      </c>
      <c r="E252" s="55" t="s">
        <v>901</v>
      </c>
      <c r="F252" s="55" t="s">
        <v>16</v>
      </c>
      <c r="G252" s="60" t="s">
        <v>737</v>
      </c>
      <c r="H252" s="55" t="s">
        <v>2693</v>
      </c>
      <c r="I252" s="55" t="s">
        <v>2694</v>
      </c>
      <c r="J252" s="65">
        <v>7161.7900000000009</v>
      </c>
      <c r="K252" s="59">
        <v>2019</v>
      </c>
      <c r="L252" s="10" t="str">
        <f t="shared" si="41"/>
        <v>22/02/20</v>
      </c>
      <c r="M252" s="10" t="str">
        <f t="shared" si="42"/>
        <v>25/02/20</v>
      </c>
      <c r="N252" s="49" t="str">
        <f t="shared" si="32"/>
        <v>22/0</v>
      </c>
      <c r="O252" s="8" t="str">
        <f t="shared" si="33"/>
        <v>2/</v>
      </c>
      <c r="P252" s="8" t="str">
        <f t="shared" si="34"/>
        <v>20</v>
      </c>
      <c r="Q252" s="8" t="str">
        <f t="shared" si="35"/>
        <v>20/2//22/0</v>
      </c>
      <c r="R252" s="8" t="str">
        <f t="shared" si="36"/>
        <v>25/0</v>
      </c>
      <c r="S252" s="8" t="str">
        <f t="shared" si="37"/>
        <v>2/</v>
      </c>
      <c r="T252" s="8" t="str">
        <f t="shared" si="38"/>
        <v>20</v>
      </c>
      <c r="U252" s="8" t="str">
        <f t="shared" si="39"/>
        <v>20/2//25/0</v>
      </c>
    </row>
    <row r="253" spans="1:21" x14ac:dyDescent="0.25">
      <c r="A253" s="54">
        <v>248</v>
      </c>
      <c r="B253" s="55" t="s">
        <v>848</v>
      </c>
      <c r="C253" s="61" t="s">
        <v>2449</v>
      </c>
      <c r="D253" s="56" t="s">
        <v>2456</v>
      </c>
      <c r="E253" s="55" t="s">
        <v>937</v>
      </c>
      <c r="F253" s="55" t="s">
        <v>16</v>
      </c>
      <c r="G253" s="60" t="s">
        <v>707</v>
      </c>
      <c r="H253" s="55" t="s">
        <v>2694</v>
      </c>
      <c r="I253" s="55" t="s">
        <v>2810</v>
      </c>
      <c r="J253" s="65">
        <v>25800</v>
      </c>
      <c r="K253" s="59">
        <v>2019</v>
      </c>
      <c r="L253" s="10" t="str">
        <f t="shared" si="41"/>
        <v>25/02/20</v>
      </c>
      <c r="M253" s="10" t="str">
        <f t="shared" si="42"/>
        <v>05/03/20</v>
      </c>
      <c r="N253" s="49" t="str">
        <f t="shared" si="32"/>
        <v>25/0</v>
      </c>
      <c r="O253" s="8" t="str">
        <f t="shared" si="33"/>
        <v>2/</v>
      </c>
      <c r="P253" s="8" t="str">
        <f t="shared" si="34"/>
        <v>20</v>
      </c>
      <c r="Q253" s="8" t="str">
        <f t="shared" si="35"/>
        <v>20/2//25/0</v>
      </c>
      <c r="R253" s="8" t="str">
        <f t="shared" si="36"/>
        <v>05/0</v>
      </c>
      <c r="S253" s="8" t="str">
        <f t="shared" si="37"/>
        <v>3/</v>
      </c>
      <c r="T253" s="8" t="str">
        <f t="shared" si="38"/>
        <v>20</v>
      </c>
      <c r="U253" s="8" t="str">
        <f t="shared" si="39"/>
        <v>20/3//05/0</v>
      </c>
    </row>
    <row r="254" spans="1:21" x14ac:dyDescent="0.25">
      <c r="A254" s="54">
        <v>249</v>
      </c>
      <c r="B254" s="55" t="s">
        <v>492</v>
      </c>
      <c r="C254" s="61" t="s">
        <v>2449</v>
      </c>
      <c r="D254" s="56" t="s">
        <v>2521</v>
      </c>
      <c r="E254" s="55" t="s">
        <v>938</v>
      </c>
      <c r="F254" s="55" t="s">
        <v>16</v>
      </c>
      <c r="G254" s="60" t="s">
        <v>700</v>
      </c>
      <c r="H254" s="55" t="s">
        <v>2695</v>
      </c>
      <c r="I254" s="55" t="s">
        <v>2813</v>
      </c>
      <c r="J254" s="65">
        <v>1407.5299999999697</v>
      </c>
      <c r="K254" s="59">
        <v>2019</v>
      </c>
      <c r="L254" s="10" t="str">
        <f t="shared" si="41"/>
        <v>03/03/20</v>
      </c>
      <c r="M254" s="10" t="str">
        <f t="shared" si="42"/>
        <v>12/03/20</v>
      </c>
      <c r="N254" s="49" t="str">
        <f t="shared" si="32"/>
        <v>03/0</v>
      </c>
      <c r="O254" s="8" t="str">
        <f t="shared" si="33"/>
        <v>3/</v>
      </c>
      <c r="P254" s="8" t="str">
        <f t="shared" si="34"/>
        <v>20</v>
      </c>
      <c r="Q254" s="8" t="str">
        <f t="shared" si="35"/>
        <v>20/3//03/0</v>
      </c>
      <c r="R254" s="8" t="str">
        <f t="shared" si="36"/>
        <v>12/0</v>
      </c>
      <c r="S254" s="8" t="str">
        <f t="shared" si="37"/>
        <v>3/</v>
      </c>
      <c r="T254" s="8" t="str">
        <f t="shared" si="38"/>
        <v>20</v>
      </c>
      <c r="U254" s="8" t="str">
        <f t="shared" si="39"/>
        <v>20/3//12/0</v>
      </c>
    </row>
    <row r="255" spans="1:21" x14ac:dyDescent="0.25">
      <c r="A255" s="54">
        <v>250</v>
      </c>
      <c r="B255" s="55" t="s">
        <v>790</v>
      </c>
      <c r="C255" s="56" t="s">
        <v>2469</v>
      </c>
      <c r="D255" s="61" t="s">
        <v>2449</v>
      </c>
      <c r="E255" s="55" t="s">
        <v>881</v>
      </c>
      <c r="F255" s="55" t="s">
        <v>16</v>
      </c>
      <c r="G255" s="60" t="s">
        <v>688</v>
      </c>
      <c r="H255" s="55" t="s">
        <v>2696</v>
      </c>
      <c r="I255" s="55" t="s">
        <v>2814</v>
      </c>
      <c r="J255" s="65">
        <v>1408.7600000000093</v>
      </c>
      <c r="K255" s="59">
        <v>2019</v>
      </c>
      <c r="L255" s="10" t="str">
        <f t="shared" si="41"/>
        <v>06/03/20</v>
      </c>
      <c r="M255" s="10" t="str">
        <f t="shared" si="42"/>
        <v>14/03/20</v>
      </c>
      <c r="N255" s="49" t="str">
        <f t="shared" si="32"/>
        <v>06/0</v>
      </c>
      <c r="O255" s="8" t="str">
        <f t="shared" si="33"/>
        <v>3/</v>
      </c>
      <c r="P255" s="8" t="str">
        <f t="shared" si="34"/>
        <v>20</v>
      </c>
      <c r="Q255" s="8" t="str">
        <f t="shared" si="35"/>
        <v>20/3//06/0</v>
      </c>
      <c r="R255" s="8" t="str">
        <f t="shared" si="36"/>
        <v>14/0</v>
      </c>
      <c r="S255" s="8" t="str">
        <f t="shared" si="37"/>
        <v>3/</v>
      </c>
      <c r="T255" s="8" t="str">
        <f t="shared" si="38"/>
        <v>20</v>
      </c>
      <c r="U255" s="8" t="str">
        <f t="shared" si="39"/>
        <v>20/3//14/0</v>
      </c>
    </row>
    <row r="256" spans="1:21" x14ac:dyDescent="0.25">
      <c r="A256" s="54">
        <v>251</v>
      </c>
      <c r="B256" s="55" t="s">
        <v>572</v>
      </c>
      <c r="C256" s="61" t="s">
        <v>2449</v>
      </c>
      <c r="D256" s="56" t="s">
        <v>2486</v>
      </c>
      <c r="E256" s="55" t="s">
        <v>675</v>
      </c>
      <c r="F256" s="55" t="s">
        <v>677</v>
      </c>
      <c r="G256" s="60" t="s">
        <v>765</v>
      </c>
      <c r="H256" s="55" t="s">
        <v>2696</v>
      </c>
      <c r="I256" s="55" t="s">
        <v>2813</v>
      </c>
      <c r="J256" s="65">
        <v>26890.040000000008</v>
      </c>
      <c r="K256" s="59">
        <v>2019</v>
      </c>
      <c r="L256" s="10" t="str">
        <f t="shared" si="41"/>
        <v>06/03/20</v>
      </c>
      <c r="M256" s="10" t="str">
        <f t="shared" si="42"/>
        <v>12/03/20</v>
      </c>
      <c r="N256" s="49" t="str">
        <f t="shared" si="32"/>
        <v>06/0</v>
      </c>
      <c r="O256" s="8" t="str">
        <f t="shared" si="33"/>
        <v>3/</v>
      </c>
      <c r="P256" s="8" t="str">
        <f t="shared" si="34"/>
        <v>20</v>
      </c>
      <c r="Q256" s="8" t="str">
        <f t="shared" si="35"/>
        <v>20/3//06/0</v>
      </c>
      <c r="R256" s="8" t="str">
        <f t="shared" si="36"/>
        <v>12/0</v>
      </c>
      <c r="S256" s="8" t="str">
        <f t="shared" si="37"/>
        <v>3/</v>
      </c>
      <c r="T256" s="8" t="str">
        <f t="shared" si="38"/>
        <v>20</v>
      </c>
      <c r="U256" s="8" t="str">
        <f t="shared" si="39"/>
        <v>20/3//12/0</v>
      </c>
    </row>
    <row r="257" spans="1:21" x14ac:dyDescent="0.25">
      <c r="A257" s="54">
        <v>252</v>
      </c>
      <c r="B257" s="55" t="s">
        <v>849</v>
      </c>
      <c r="C257" s="61" t="s">
        <v>2449</v>
      </c>
      <c r="D257" s="56" t="s">
        <v>2512</v>
      </c>
      <c r="E257" s="55" t="s">
        <v>939</v>
      </c>
      <c r="F257" s="55" t="s">
        <v>677</v>
      </c>
      <c r="G257" s="60" t="s">
        <v>765</v>
      </c>
      <c r="H257" s="55" t="s">
        <v>2697</v>
      </c>
      <c r="I257" s="55" t="s">
        <v>2702</v>
      </c>
      <c r="J257" s="65">
        <v>1561.1699999999837</v>
      </c>
      <c r="K257" s="59">
        <v>2019</v>
      </c>
      <c r="L257" s="10" t="str">
        <f t="shared" si="41"/>
        <v>09/03/20</v>
      </c>
      <c r="M257" s="10" t="str">
        <f t="shared" si="42"/>
        <v>19/03/20</v>
      </c>
      <c r="N257" s="49" t="str">
        <f t="shared" si="32"/>
        <v>09/0</v>
      </c>
      <c r="O257" s="8" t="str">
        <f t="shared" si="33"/>
        <v>3/</v>
      </c>
      <c r="P257" s="8" t="str">
        <f t="shared" si="34"/>
        <v>20</v>
      </c>
      <c r="Q257" s="8" t="str">
        <f t="shared" si="35"/>
        <v>20/3//09/0</v>
      </c>
      <c r="R257" s="8" t="str">
        <f t="shared" si="36"/>
        <v>19/0</v>
      </c>
      <c r="S257" s="8" t="str">
        <f t="shared" si="37"/>
        <v>3/</v>
      </c>
      <c r="T257" s="8" t="str">
        <f t="shared" si="38"/>
        <v>20</v>
      </c>
      <c r="U257" s="8" t="str">
        <f t="shared" si="39"/>
        <v>20/3//19/0</v>
      </c>
    </row>
    <row r="258" spans="1:21" x14ac:dyDescent="0.25">
      <c r="A258" s="54">
        <v>253</v>
      </c>
      <c r="B258" s="55" t="s">
        <v>850</v>
      </c>
      <c r="C258" s="61" t="s">
        <v>2449</v>
      </c>
      <c r="D258" s="56" t="s">
        <v>2451</v>
      </c>
      <c r="E258" s="55" t="s">
        <v>940</v>
      </c>
      <c r="F258" s="55" t="s">
        <v>16</v>
      </c>
      <c r="G258" s="60" t="s">
        <v>699</v>
      </c>
      <c r="H258" s="55" t="s">
        <v>2698</v>
      </c>
      <c r="I258" s="55" t="s">
        <v>2704</v>
      </c>
      <c r="J258" s="65">
        <v>2166.3199999999488</v>
      </c>
      <c r="K258" s="59">
        <v>2019</v>
      </c>
      <c r="L258" s="10" t="str">
        <f t="shared" si="41"/>
        <v>11/03/20</v>
      </c>
      <c r="M258" s="10" t="str">
        <f t="shared" si="42"/>
        <v>25/03/20</v>
      </c>
      <c r="N258" s="49" t="str">
        <f t="shared" si="32"/>
        <v>11/0</v>
      </c>
      <c r="O258" s="8" t="str">
        <f t="shared" si="33"/>
        <v>3/</v>
      </c>
      <c r="P258" s="8" t="str">
        <f t="shared" si="34"/>
        <v>20</v>
      </c>
      <c r="Q258" s="8" t="str">
        <f t="shared" si="35"/>
        <v>20/3//11/0</v>
      </c>
      <c r="R258" s="8" t="str">
        <f t="shared" si="36"/>
        <v>25/0</v>
      </c>
      <c r="S258" s="8" t="str">
        <f t="shared" si="37"/>
        <v>3/</v>
      </c>
      <c r="T258" s="8" t="str">
        <f t="shared" si="38"/>
        <v>20</v>
      </c>
      <c r="U258" s="8" t="str">
        <f t="shared" si="39"/>
        <v>20/3//25/0</v>
      </c>
    </row>
    <row r="259" spans="1:21" x14ac:dyDescent="0.25">
      <c r="A259" s="54">
        <v>254</v>
      </c>
      <c r="B259" s="55" t="s">
        <v>783</v>
      </c>
      <c r="C259" s="56" t="s">
        <v>2510</v>
      </c>
      <c r="D259" s="61" t="s">
        <v>2449</v>
      </c>
      <c r="E259" s="55" t="s">
        <v>874</v>
      </c>
      <c r="F259" s="55" t="s">
        <v>16</v>
      </c>
      <c r="G259" s="60" t="s">
        <v>688</v>
      </c>
      <c r="H259" s="55" t="s">
        <v>2698</v>
      </c>
      <c r="I259" s="55" t="s">
        <v>2815</v>
      </c>
      <c r="J259" s="65">
        <v>1069.3199999999779</v>
      </c>
      <c r="K259" s="59">
        <v>2019</v>
      </c>
      <c r="L259" s="10" t="str">
        <f t="shared" si="41"/>
        <v>11/03/20</v>
      </c>
      <c r="M259" s="10" t="str">
        <f t="shared" si="42"/>
        <v>17/03/20</v>
      </c>
      <c r="N259" s="49" t="str">
        <f t="shared" si="32"/>
        <v>11/0</v>
      </c>
      <c r="O259" s="8" t="str">
        <f t="shared" si="33"/>
        <v>3/</v>
      </c>
      <c r="P259" s="8" t="str">
        <f t="shared" si="34"/>
        <v>20</v>
      </c>
      <c r="Q259" s="8" t="str">
        <f t="shared" si="35"/>
        <v>20/3//11/0</v>
      </c>
      <c r="R259" s="8" t="str">
        <f t="shared" si="36"/>
        <v>17/0</v>
      </c>
      <c r="S259" s="8" t="str">
        <f t="shared" si="37"/>
        <v>3/</v>
      </c>
      <c r="T259" s="8" t="str">
        <f t="shared" si="38"/>
        <v>20</v>
      </c>
      <c r="U259" s="8" t="str">
        <f t="shared" si="39"/>
        <v>20/3//17/0</v>
      </c>
    </row>
    <row r="260" spans="1:21" x14ac:dyDescent="0.25">
      <c r="A260" s="54">
        <v>255</v>
      </c>
      <c r="B260" s="55" t="s">
        <v>803</v>
      </c>
      <c r="C260" s="56" t="s">
        <v>2463</v>
      </c>
      <c r="D260" s="61" t="s">
        <v>2449</v>
      </c>
      <c r="E260" s="55" t="s">
        <v>894</v>
      </c>
      <c r="F260" s="55" t="s">
        <v>16</v>
      </c>
      <c r="G260" s="60" t="s">
        <v>688</v>
      </c>
      <c r="H260" s="55" t="s">
        <v>2699</v>
      </c>
      <c r="I260" s="55" t="s">
        <v>2704</v>
      </c>
      <c r="J260" s="65">
        <v>1913.679999999993</v>
      </c>
      <c r="K260" s="59">
        <v>2019</v>
      </c>
      <c r="L260" s="10" t="str">
        <f t="shared" si="41"/>
        <v>13/03/20</v>
      </c>
      <c r="M260" s="10" t="str">
        <f t="shared" si="42"/>
        <v>25/03/20</v>
      </c>
      <c r="N260" s="49" t="str">
        <f t="shared" si="32"/>
        <v>13/0</v>
      </c>
      <c r="O260" s="8" t="str">
        <f t="shared" si="33"/>
        <v>3/</v>
      </c>
      <c r="P260" s="8" t="str">
        <f t="shared" si="34"/>
        <v>20</v>
      </c>
      <c r="Q260" s="8" t="str">
        <f t="shared" si="35"/>
        <v>20/3//13/0</v>
      </c>
      <c r="R260" s="8" t="str">
        <f t="shared" si="36"/>
        <v>25/0</v>
      </c>
      <c r="S260" s="8" t="str">
        <f t="shared" si="37"/>
        <v>3/</v>
      </c>
      <c r="T260" s="8" t="str">
        <f t="shared" si="38"/>
        <v>20</v>
      </c>
      <c r="U260" s="8" t="str">
        <f t="shared" si="39"/>
        <v>20/3//25/0</v>
      </c>
    </row>
    <row r="261" spans="1:21" x14ac:dyDescent="0.25">
      <c r="A261" s="54">
        <v>256</v>
      </c>
      <c r="B261" s="55" t="s">
        <v>851</v>
      </c>
      <c r="C261" s="61" t="s">
        <v>2449</v>
      </c>
      <c r="D261" s="56" t="s">
        <v>2521</v>
      </c>
      <c r="E261" s="55" t="s">
        <v>941</v>
      </c>
      <c r="F261" s="55" t="s">
        <v>16</v>
      </c>
      <c r="G261" s="60" t="s">
        <v>703</v>
      </c>
      <c r="H261" s="55" t="s">
        <v>2699</v>
      </c>
      <c r="I261" s="55" t="s">
        <v>2816</v>
      </c>
      <c r="J261" s="65">
        <v>1823.5200000000186</v>
      </c>
      <c r="K261" s="59">
        <v>2019</v>
      </c>
      <c r="L261" s="10" t="str">
        <f t="shared" si="41"/>
        <v>13/03/20</v>
      </c>
      <c r="M261" s="10" t="str">
        <f t="shared" si="42"/>
        <v>28/03/20</v>
      </c>
      <c r="N261" s="49" t="str">
        <f t="shared" si="32"/>
        <v>13/0</v>
      </c>
      <c r="O261" s="8" t="str">
        <f t="shared" si="33"/>
        <v>3/</v>
      </c>
      <c r="P261" s="8" t="str">
        <f t="shared" si="34"/>
        <v>20</v>
      </c>
      <c r="Q261" s="8" t="str">
        <f t="shared" si="35"/>
        <v>20/3//13/0</v>
      </c>
      <c r="R261" s="8" t="str">
        <f t="shared" si="36"/>
        <v>28/0</v>
      </c>
      <c r="S261" s="8" t="str">
        <f t="shared" si="37"/>
        <v>3/</v>
      </c>
      <c r="T261" s="8" t="str">
        <f t="shared" si="38"/>
        <v>20</v>
      </c>
      <c r="U261" s="8" t="str">
        <f t="shared" si="39"/>
        <v>20/3//28/0</v>
      </c>
    </row>
    <row r="262" spans="1:21" x14ac:dyDescent="0.25">
      <c r="A262" s="54">
        <v>257</v>
      </c>
      <c r="B262" s="55" t="s">
        <v>474</v>
      </c>
      <c r="C262" s="56" t="s">
        <v>2471</v>
      </c>
      <c r="D262" s="61" t="s">
        <v>2449</v>
      </c>
      <c r="E262" s="55" t="s">
        <v>596</v>
      </c>
      <c r="F262" s="55" t="s">
        <v>16</v>
      </c>
      <c r="G262" s="60" t="s">
        <v>710</v>
      </c>
      <c r="H262" s="55" t="s">
        <v>2700</v>
      </c>
      <c r="I262" s="55" t="s">
        <v>2817</v>
      </c>
      <c r="J262" s="65">
        <v>1770.9300000000512</v>
      </c>
      <c r="K262" s="59">
        <v>2019</v>
      </c>
      <c r="L262" s="10" t="str">
        <f t="shared" si="41"/>
        <v>15/03/20</v>
      </c>
      <c r="M262" s="10" t="str">
        <f t="shared" si="42"/>
        <v>26/03/20</v>
      </c>
      <c r="N262" s="49" t="str">
        <f t="shared" si="32"/>
        <v>15/0</v>
      </c>
      <c r="O262" s="8" t="str">
        <f t="shared" si="33"/>
        <v>3/</v>
      </c>
      <c r="P262" s="8" t="str">
        <f t="shared" si="34"/>
        <v>20</v>
      </c>
      <c r="Q262" s="8" t="str">
        <f t="shared" si="35"/>
        <v>20/3//15/0</v>
      </c>
      <c r="R262" s="8" t="str">
        <f t="shared" si="36"/>
        <v>26/0</v>
      </c>
      <c r="S262" s="8" t="str">
        <f t="shared" si="37"/>
        <v>3/</v>
      </c>
      <c r="T262" s="8" t="str">
        <f t="shared" si="38"/>
        <v>20</v>
      </c>
      <c r="U262" s="8" t="str">
        <f t="shared" si="39"/>
        <v>20/3//26/0</v>
      </c>
    </row>
    <row r="263" spans="1:21" x14ac:dyDescent="0.25">
      <c r="A263" s="54">
        <v>258</v>
      </c>
      <c r="B263" s="55" t="s">
        <v>789</v>
      </c>
      <c r="C263" s="56" t="s">
        <v>2470</v>
      </c>
      <c r="D263" s="61" t="s">
        <v>2449</v>
      </c>
      <c r="E263" s="55" t="s">
        <v>880</v>
      </c>
      <c r="F263" s="55" t="s">
        <v>16</v>
      </c>
      <c r="G263" s="60" t="s">
        <v>690</v>
      </c>
      <c r="H263" s="55" t="s">
        <v>2701</v>
      </c>
      <c r="I263" s="55" t="s">
        <v>2818</v>
      </c>
      <c r="J263" s="65">
        <v>1400.3400000000256</v>
      </c>
      <c r="K263" s="59">
        <v>2019</v>
      </c>
      <c r="L263" s="10" t="str">
        <f t="shared" si="41"/>
        <v>18/03/20</v>
      </c>
      <c r="M263" s="10" t="str">
        <f t="shared" si="42"/>
        <v>27/03/20</v>
      </c>
      <c r="N263" s="49" t="str">
        <f t="shared" ref="N263:N302" si="43">LEFT(L263,4)</f>
        <v>18/0</v>
      </c>
      <c r="O263" s="8" t="str">
        <f t="shared" ref="O263:O302" si="44">MID(L263,5,2)</f>
        <v>3/</v>
      </c>
      <c r="P263" s="8" t="str">
        <f t="shared" ref="P263:P302" si="45">MID(L263,7,2)</f>
        <v>20</v>
      </c>
      <c r="Q263" s="8" t="str">
        <f t="shared" ref="Q263:Q302" si="46">P263&amp;"/"&amp;O263&amp;"/"&amp;N263</f>
        <v>20/3//18/0</v>
      </c>
      <c r="R263" s="8" t="str">
        <f t="shared" ref="R263:R302" si="47">LEFT(M263,4)</f>
        <v>27/0</v>
      </c>
      <c r="S263" s="8" t="str">
        <f t="shared" ref="S263:S302" si="48">MID(M263,5,2)</f>
        <v>3/</v>
      </c>
      <c r="T263" s="8" t="str">
        <f t="shared" ref="T263:T302" si="49">MID(M263,7,2)</f>
        <v>20</v>
      </c>
      <c r="U263" s="8" t="str">
        <f t="shared" ref="U263:U302" si="50">T263&amp;"/"&amp;S263&amp;"/"&amp;R263</f>
        <v>20/3//27/0</v>
      </c>
    </row>
    <row r="264" spans="1:21" x14ac:dyDescent="0.25">
      <c r="A264" s="54">
        <v>259</v>
      </c>
      <c r="B264" s="55" t="s">
        <v>786</v>
      </c>
      <c r="C264" s="56" t="s">
        <v>2514</v>
      </c>
      <c r="D264" s="61" t="s">
        <v>2449</v>
      </c>
      <c r="E264" s="55" t="s">
        <v>877</v>
      </c>
      <c r="F264" s="55" t="s">
        <v>16</v>
      </c>
      <c r="G264" s="60" t="s">
        <v>688</v>
      </c>
      <c r="H264" s="55" t="s">
        <v>2702</v>
      </c>
      <c r="I264" s="55" t="s">
        <v>2818</v>
      </c>
      <c r="J264" s="65">
        <v>1234.2300000000396</v>
      </c>
      <c r="K264" s="59">
        <v>2019</v>
      </c>
      <c r="L264" s="10" t="str">
        <f t="shared" si="41"/>
        <v>19/03/20</v>
      </c>
      <c r="M264" s="10" t="str">
        <f t="shared" si="42"/>
        <v>27/03/20</v>
      </c>
      <c r="N264" s="49" t="str">
        <f t="shared" si="43"/>
        <v>19/0</v>
      </c>
      <c r="O264" s="8" t="str">
        <f t="shared" si="44"/>
        <v>3/</v>
      </c>
      <c r="P264" s="8" t="str">
        <f t="shared" si="45"/>
        <v>20</v>
      </c>
      <c r="Q264" s="8" t="str">
        <f t="shared" si="46"/>
        <v>20/3//19/0</v>
      </c>
      <c r="R264" s="8" t="str">
        <f t="shared" si="47"/>
        <v>27/0</v>
      </c>
      <c r="S264" s="8" t="str">
        <f t="shared" si="48"/>
        <v>3/</v>
      </c>
      <c r="T264" s="8" t="str">
        <f t="shared" si="49"/>
        <v>20</v>
      </c>
      <c r="U264" s="8" t="str">
        <f t="shared" si="50"/>
        <v>20/3//27/0</v>
      </c>
    </row>
    <row r="265" spans="1:21" x14ac:dyDescent="0.25">
      <c r="A265" s="54">
        <v>260</v>
      </c>
      <c r="B265" s="55" t="s">
        <v>811</v>
      </c>
      <c r="C265" s="56" t="s">
        <v>2494</v>
      </c>
      <c r="D265" s="61" t="s">
        <v>2449</v>
      </c>
      <c r="E265" s="55" t="s">
        <v>903</v>
      </c>
      <c r="F265" s="55" t="s">
        <v>16</v>
      </c>
      <c r="G265" s="60" t="s">
        <v>727</v>
      </c>
      <c r="H265" s="55" t="s">
        <v>2703</v>
      </c>
      <c r="I265" s="55" t="s">
        <v>2818</v>
      </c>
      <c r="J265" s="65">
        <v>8170.3899999999849</v>
      </c>
      <c r="K265" s="59">
        <v>2019</v>
      </c>
      <c r="L265" s="10" t="str">
        <f t="shared" si="41"/>
        <v>23/03/20</v>
      </c>
      <c r="M265" s="10" t="str">
        <f t="shared" si="42"/>
        <v>27/03/20</v>
      </c>
      <c r="N265" s="49" t="str">
        <f t="shared" si="43"/>
        <v>23/0</v>
      </c>
      <c r="O265" s="8" t="str">
        <f t="shared" si="44"/>
        <v>3/</v>
      </c>
      <c r="P265" s="8" t="str">
        <f t="shared" si="45"/>
        <v>20</v>
      </c>
      <c r="Q265" s="8" t="str">
        <f t="shared" si="46"/>
        <v>20/3//23/0</v>
      </c>
      <c r="R265" s="8" t="str">
        <f t="shared" si="47"/>
        <v>27/0</v>
      </c>
      <c r="S265" s="8" t="str">
        <f t="shared" si="48"/>
        <v>3/</v>
      </c>
      <c r="T265" s="8" t="str">
        <f t="shared" si="49"/>
        <v>20</v>
      </c>
      <c r="U265" s="8" t="str">
        <f t="shared" si="50"/>
        <v>20/3//27/0</v>
      </c>
    </row>
    <row r="266" spans="1:21" x14ac:dyDescent="0.25">
      <c r="A266" s="54">
        <v>261</v>
      </c>
      <c r="B266" s="55" t="s">
        <v>852</v>
      </c>
      <c r="C266" s="61" t="s">
        <v>2449</v>
      </c>
      <c r="D266" s="56" t="s">
        <v>2489</v>
      </c>
      <c r="E266" s="55" t="s">
        <v>942</v>
      </c>
      <c r="F266" s="55" t="s">
        <v>16</v>
      </c>
      <c r="G266" s="60" t="s">
        <v>979</v>
      </c>
      <c r="H266" s="55" t="s">
        <v>2703</v>
      </c>
      <c r="I266" s="55" t="s">
        <v>2819</v>
      </c>
      <c r="J266" s="65">
        <v>26763.639999999956</v>
      </c>
      <c r="K266" s="59">
        <v>2019</v>
      </c>
      <c r="L266" s="10" t="str">
        <f t="shared" si="41"/>
        <v>23/03/20</v>
      </c>
      <c r="M266" s="10" t="str">
        <f t="shared" si="42"/>
        <v>02/04/20</v>
      </c>
      <c r="N266" s="49" t="str">
        <f t="shared" si="43"/>
        <v>23/0</v>
      </c>
      <c r="O266" s="8" t="str">
        <f t="shared" si="44"/>
        <v>3/</v>
      </c>
      <c r="P266" s="8" t="str">
        <f t="shared" si="45"/>
        <v>20</v>
      </c>
      <c r="Q266" s="8" t="str">
        <f t="shared" si="46"/>
        <v>20/3//23/0</v>
      </c>
      <c r="R266" s="8" t="str">
        <f t="shared" si="47"/>
        <v>02/0</v>
      </c>
      <c r="S266" s="8" t="str">
        <f t="shared" si="48"/>
        <v>4/</v>
      </c>
      <c r="T266" s="8" t="str">
        <f t="shared" si="49"/>
        <v>20</v>
      </c>
      <c r="U266" s="8" t="str">
        <f t="shared" si="50"/>
        <v>20/4//02/0</v>
      </c>
    </row>
    <row r="267" spans="1:21" x14ac:dyDescent="0.25">
      <c r="A267" s="54">
        <v>262</v>
      </c>
      <c r="B267" s="55" t="s">
        <v>814</v>
      </c>
      <c r="C267" s="56" t="s">
        <v>2485</v>
      </c>
      <c r="D267" s="61" t="s">
        <v>2449</v>
      </c>
      <c r="E267" s="55" t="s">
        <v>906</v>
      </c>
      <c r="F267" s="55" t="s">
        <v>16</v>
      </c>
      <c r="G267" s="60" t="s">
        <v>715</v>
      </c>
      <c r="H267" s="55" t="s">
        <v>2704</v>
      </c>
      <c r="I267" s="55" t="s">
        <v>2817</v>
      </c>
      <c r="J267" s="65">
        <v>28432.309999999998</v>
      </c>
      <c r="K267" s="59">
        <v>2019</v>
      </c>
      <c r="L267" s="10" t="str">
        <f t="shared" si="41"/>
        <v>25/03/20</v>
      </c>
      <c r="M267" s="10" t="str">
        <f t="shared" si="42"/>
        <v>26/03/20</v>
      </c>
      <c r="N267" s="49" t="str">
        <f t="shared" si="43"/>
        <v>25/0</v>
      </c>
      <c r="O267" s="8" t="str">
        <f t="shared" si="44"/>
        <v>3/</v>
      </c>
      <c r="P267" s="8" t="str">
        <f t="shared" si="45"/>
        <v>20</v>
      </c>
      <c r="Q267" s="8" t="str">
        <f t="shared" si="46"/>
        <v>20/3//25/0</v>
      </c>
      <c r="R267" s="8" t="str">
        <f t="shared" si="47"/>
        <v>26/0</v>
      </c>
      <c r="S267" s="8" t="str">
        <f t="shared" si="48"/>
        <v>3/</v>
      </c>
      <c r="T267" s="8" t="str">
        <f t="shared" si="49"/>
        <v>20</v>
      </c>
      <c r="U267" s="8" t="str">
        <f t="shared" si="50"/>
        <v>20/3//26/0</v>
      </c>
    </row>
    <row r="268" spans="1:21" x14ac:dyDescent="0.25">
      <c r="A268" s="54">
        <v>263</v>
      </c>
      <c r="B268" s="55" t="s">
        <v>853</v>
      </c>
      <c r="C268" s="61" t="s">
        <v>2449</v>
      </c>
      <c r="D268" s="56" t="s">
        <v>2497</v>
      </c>
      <c r="E268" s="55" t="s">
        <v>943</v>
      </c>
      <c r="F268" s="55" t="s">
        <v>16</v>
      </c>
      <c r="G268" s="60" t="s">
        <v>736</v>
      </c>
      <c r="H268" s="55" t="s">
        <v>2705</v>
      </c>
      <c r="I268" s="55" t="s">
        <v>2820</v>
      </c>
      <c r="J268" s="65">
        <v>1043.6199999999953</v>
      </c>
      <c r="K268" s="59">
        <v>2019</v>
      </c>
      <c r="L268" s="10" t="str">
        <f t="shared" si="41"/>
        <v>03/04/20</v>
      </c>
      <c r="M268" s="10" t="str">
        <f t="shared" si="42"/>
        <v>16/04/20</v>
      </c>
      <c r="N268" s="49" t="str">
        <f t="shared" si="43"/>
        <v>03/0</v>
      </c>
      <c r="O268" s="8" t="str">
        <f t="shared" si="44"/>
        <v>4/</v>
      </c>
      <c r="P268" s="8" t="str">
        <f t="shared" si="45"/>
        <v>20</v>
      </c>
      <c r="Q268" s="8" t="str">
        <f t="shared" si="46"/>
        <v>20/4//03/0</v>
      </c>
      <c r="R268" s="8" t="str">
        <f t="shared" si="47"/>
        <v>16/0</v>
      </c>
      <c r="S268" s="8" t="str">
        <f t="shared" si="48"/>
        <v>4/</v>
      </c>
      <c r="T268" s="8" t="str">
        <f t="shared" si="49"/>
        <v>20</v>
      </c>
      <c r="U268" s="8" t="str">
        <f t="shared" si="50"/>
        <v>20/4//16/0</v>
      </c>
    </row>
    <row r="269" spans="1:21" x14ac:dyDescent="0.25">
      <c r="A269" s="54">
        <v>264</v>
      </c>
      <c r="B269" s="55" t="s">
        <v>854</v>
      </c>
      <c r="C269" s="61" t="s">
        <v>2449</v>
      </c>
      <c r="D269" s="56" t="s">
        <v>2520</v>
      </c>
      <c r="E269" s="55" t="s">
        <v>944</v>
      </c>
      <c r="F269" s="55" t="s">
        <v>114</v>
      </c>
      <c r="G269" s="60" t="s">
        <v>709</v>
      </c>
      <c r="H269" s="55" t="s">
        <v>2706</v>
      </c>
      <c r="I269" s="55" t="s">
        <v>2821</v>
      </c>
      <c r="J269" s="65">
        <v>1022.7399999999907</v>
      </c>
      <c r="K269" s="59">
        <v>2019</v>
      </c>
      <c r="L269" s="10" t="str">
        <f t="shared" si="41"/>
        <v>09/04/20</v>
      </c>
      <c r="M269" s="10" t="str">
        <f t="shared" si="42"/>
        <v>22/04/20</v>
      </c>
      <c r="N269" s="49" t="str">
        <f t="shared" si="43"/>
        <v>09/0</v>
      </c>
      <c r="O269" s="8" t="str">
        <f t="shared" si="44"/>
        <v>4/</v>
      </c>
      <c r="P269" s="8" t="str">
        <f t="shared" si="45"/>
        <v>20</v>
      </c>
      <c r="Q269" s="8" t="str">
        <f t="shared" si="46"/>
        <v>20/4//09/0</v>
      </c>
      <c r="R269" s="8" t="str">
        <f t="shared" si="47"/>
        <v>22/0</v>
      </c>
      <c r="S269" s="8" t="str">
        <f t="shared" si="48"/>
        <v>4/</v>
      </c>
      <c r="T269" s="8" t="str">
        <f t="shared" si="49"/>
        <v>20</v>
      </c>
      <c r="U269" s="8" t="str">
        <f t="shared" si="50"/>
        <v>20/4//22/0</v>
      </c>
    </row>
    <row r="270" spans="1:21" x14ac:dyDescent="0.25">
      <c r="A270" s="54">
        <v>265</v>
      </c>
      <c r="B270" s="55" t="s">
        <v>472</v>
      </c>
      <c r="C270" s="61" t="s">
        <v>2449</v>
      </c>
      <c r="D270" s="56" t="s">
        <v>2450</v>
      </c>
      <c r="E270" s="55" t="s">
        <v>624</v>
      </c>
      <c r="F270" s="55" t="s">
        <v>16</v>
      </c>
      <c r="G270" s="60" t="s">
        <v>729</v>
      </c>
      <c r="H270" s="55" t="s">
        <v>2707</v>
      </c>
      <c r="I270" s="55" t="s">
        <v>2822</v>
      </c>
      <c r="J270" s="65">
        <v>1013.3699999999953</v>
      </c>
      <c r="K270" s="59">
        <v>2019</v>
      </c>
      <c r="L270" s="10" t="str">
        <f t="shared" si="41"/>
        <v>10/04/20</v>
      </c>
      <c r="M270" s="10" t="str">
        <f t="shared" si="42"/>
        <v>23/04/20</v>
      </c>
      <c r="N270" s="49" t="str">
        <f t="shared" si="43"/>
        <v>10/0</v>
      </c>
      <c r="O270" s="8" t="str">
        <f t="shared" si="44"/>
        <v>4/</v>
      </c>
      <c r="P270" s="8" t="str">
        <f t="shared" si="45"/>
        <v>20</v>
      </c>
      <c r="Q270" s="8" t="str">
        <f t="shared" si="46"/>
        <v>20/4//10/0</v>
      </c>
      <c r="R270" s="8" t="str">
        <f t="shared" si="47"/>
        <v>23/0</v>
      </c>
      <c r="S270" s="8" t="str">
        <f t="shared" si="48"/>
        <v>4/</v>
      </c>
      <c r="T270" s="8" t="str">
        <f t="shared" si="49"/>
        <v>20</v>
      </c>
      <c r="U270" s="8" t="str">
        <f t="shared" si="50"/>
        <v>20/4//23/0</v>
      </c>
    </row>
    <row r="271" spans="1:21" x14ac:dyDescent="0.25">
      <c r="A271" s="54">
        <v>266</v>
      </c>
      <c r="B271" s="55" t="s">
        <v>813</v>
      </c>
      <c r="C271" s="56" t="s">
        <v>2486</v>
      </c>
      <c r="D271" s="61" t="s">
        <v>2449</v>
      </c>
      <c r="E271" s="55" t="s">
        <v>905</v>
      </c>
      <c r="F271" s="55" t="s">
        <v>114</v>
      </c>
      <c r="G271" s="60" t="s">
        <v>969</v>
      </c>
      <c r="H271" s="55" t="s">
        <v>2708</v>
      </c>
      <c r="I271" s="55" t="s">
        <v>2710</v>
      </c>
      <c r="J271" s="65">
        <v>10781.259999999995</v>
      </c>
      <c r="K271" s="59">
        <v>2019</v>
      </c>
      <c r="L271" s="10" t="str">
        <f t="shared" si="41"/>
        <v>24/04/20</v>
      </c>
      <c r="M271" s="10" t="str">
        <f t="shared" si="42"/>
        <v>26/04/20</v>
      </c>
      <c r="N271" s="49" t="str">
        <f t="shared" si="43"/>
        <v>24/0</v>
      </c>
      <c r="O271" s="8" t="str">
        <f t="shared" si="44"/>
        <v>4/</v>
      </c>
      <c r="P271" s="8" t="str">
        <f t="shared" si="45"/>
        <v>20</v>
      </c>
      <c r="Q271" s="8" t="str">
        <f t="shared" si="46"/>
        <v>20/4//24/0</v>
      </c>
      <c r="R271" s="8" t="str">
        <f t="shared" si="47"/>
        <v>26/0</v>
      </c>
      <c r="S271" s="8" t="str">
        <f t="shared" si="48"/>
        <v>4/</v>
      </c>
      <c r="T271" s="8" t="str">
        <f t="shared" si="49"/>
        <v>20</v>
      </c>
      <c r="U271" s="8" t="str">
        <f t="shared" si="50"/>
        <v>20/4//26/0</v>
      </c>
    </row>
    <row r="272" spans="1:21" x14ac:dyDescent="0.25">
      <c r="A272" s="54">
        <v>267</v>
      </c>
      <c r="B272" s="55" t="s">
        <v>855</v>
      </c>
      <c r="C272" s="61" t="s">
        <v>2449</v>
      </c>
      <c r="D272" s="56" t="s">
        <v>2472</v>
      </c>
      <c r="E272" s="55" t="s">
        <v>945</v>
      </c>
      <c r="F272" s="55" t="s">
        <v>946</v>
      </c>
      <c r="G272" s="60" t="s">
        <v>980</v>
      </c>
      <c r="H272" s="55" t="s">
        <v>2709</v>
      </c>
      <c r="I272" s="55" t="s">
        <v>2823</v>
      </c>
      <c r="J272" s="65">
        <v>1044.9899999999907</v>
      </c>
      <c r="K272" s="59">
        <v>2019</v>
      </c>
      <c r="L272" s="10" t="str">
        <f t="shared" si="41"/>
        <v>25/04/20</v>
      </c>
      <c r="M272" s="10" t="str">
        <f t="shared" si="42"/>
        <v>08/05/20</v>
      </c>
      <c r="N272" s="49" t="str">
        <f t="shared" si="43"/>
        <v>25/0</v>
      </c>
      <c r="O272" s="8" t="str">
        <f t="shared" si="44"/>
        <v>4/</v>
      </c>
      <c r="P272" s="8" t="str">
        <f t="shared" si="45"/>
        <v>20</v>
      </c>
      <c r="Q272" s="8" t="str">
        <f t="shared" si="46"/>
        <v>20/4//25/0</v>
      </c>
      <c r="R272" s="8" t="str">
        <f t="shared" si="47"/>
        <v>08/0</v>
      </c>
      <c r="S272" s="8" t="str">
        <f t="shared" si="48"/>
        <v>5/</v>
      </c>
      <c r="T272" s="8" t="str">
        <f t="shared" si="49"/>
        <v>20</v>
      </c>
      <c r="U272" s="8" t="str">
        <f t="shared" si="50"/>
        <v>20/5//08/0</v>
      </c>
    </row>
    <row r="273" spans="1:21" x14ac:dyDescent="0.25">
      <c r="A273" s="54">
        <v>268</v>
      </c>
      <c r="B273" s="55" t="s">
        <v>856</v>
      </c>
      <c r="C273" s="61" t="s">
        <v>2449</v>
      </c>
      <c r="D273" s="56" t="s">
        <v>2491</v>
      </c>
      <c r="E273" s="55" t="s">
        <v>947</v>
      </c>
      <c r="F273" s="55" t="s">
        <v>16</v>
      </c>
      <c r="G273" s="60" t="s">
        <v>702</v>
      </c>
      <c r="H273" s="55" t="s">
        <v>2710</v>
      </c>
      <c r="I273" s="55" t="s">
        <v>2712</v>
      </c>
      <c r="J273" s="65">
        <v>1133.2699999999604</v>
      </c>
      <c r="K273" s="59">
        <v>2019</v>
      </c>
      <c r="L273" s="10" t="str">
        <f t="shared" ref="L273:L302" si="51">LEFT(H273,8)</f>
        <v>26/04/20</v>
      </c>
      <c r="M273" s="10" t="str">
        <f t="shared" ref="M273:M302" si="52">LEFT(I273,8)</f>
        <v>10/05/20</v>
      </c>
      <c r="N273" s="49" t="str">
        <f t="shared" si="43"/>
        <v>26/0</v>
      </c>
      <c r="O273" s="8" t="str">
        <f t="shared" si="44"/>
        <v>4/</v>
      </c>
      <c r="P273" s="8" t="str">
        <f t="shared" si="45"/>
        <v>20</v>
      </c>
      <c r="Q273" s="8" t="str">
        <f t="shared" si="46"/>
        <v>20/4//26/0</v>
      </c>
      <c r="R273" s="8" t="str">
        <f t="shared" si="47"/>
        <v>10/0</v>
      </c>
      <c r="S273" s="8" t="str">
        <f t="shared" si="48"/>
        <v>5/</v>
      </c>
      <c r="T273" s="8" t="str">
        <f t="shared" si="49"/>
        <v>20</v>
      </c>
      <c r="U273" s="8" t="str">
        <f t="shared" si="50"/>
        <v>20/5//10/0</v>
      </c>
    </row>
    <row r="274" spans="1:21" x14ac:dyDescent="0.25">
      <c r="A274" s="54">
        <v>269</v>
      </c>
      <c r="B274" s="55" t="s">
        <v>812</v>
      </c>
      <c r="C274" s="56" t="s">
        <v>2471</v>
      </c>
      <c r="D274" s="61" t="s">
        <v>2449</v>
      </c>
      <c r="E274" s="55" t="s">
        <v>904</v>
      </c>
      <c r="F274" s="55" t="s">
        <v>16</v>
      </c>
      <c r="G274" s="60" t="s">
        <v>968</v>
      </c>
      <c r="H274" s="55" t="s">
        <v>2711</v>
      </c>
      <c r="I274" s="55" t="s">
        <v>2824</v>
      </c>
      <c r="J274" s="65">
        <v>9175.1500000000233</v>
      </c>
      <c r="K274" s="59">
        <v>2019</v>
      </c>
      <c r="L274" s="10" t="str">
        <f t="shared" si="51"/>
        <v>07/05/20</v>
      </c>
      <c r="M274" s="10" t="str">
        <f t="shared" si="52"/>
        <v>17/05/20</v>
      </c>
      <c r="N274" s="49" t="str">
        <f t="shared" si="43"/>
        <v>07/0</v>
      </c>
      <c r="O274" s="8" t="str">
        <f t="shared" si="44"/>
        <v>5/</v>
      </c>
      <c r="P274" s="8" t="str">
        <f t="shared" si="45"/>
        <v>20</v>
      </c>
      <c r="Q274" s="8" t="str">
        <f t="shared" si="46"/>
        <v>20/5//07/0</v>
      </c>
      <c r="R274" s="8" t="str">
        <f t="shared" si="47"/>
        <v>17/0</v>
      </c>
      <c r="S274" s="8" t="str">
        <f t="shared" si="48"/>
        <v>5/</v>
      </c>
      <c r="T274" s="8" t="str">
        <f t="shared" si="49"/>
        <v>20</v>
      </c>
      <c r="U274" s="8" t="str">
        <f t="shared" si="50"/>
        <v>20/5//17/0</v>
      </c>
    </row>
    <row r="275" spans="1:21" x14ac:dyDescent="0.25">
      <c r="A275" s="54">
        <v>270</v>
      </c>
      <c r="B275" s="55" t="s">
        <v>857</v>
      </c>
      <c r="C275" s="61" t="s">
        <v>2449</v>
      </c>
      <c r="D275" s="56" t="s">
        <v>2486</v>
      </c>
      <c r="E275" s="55" t="s">
        <v>948</v>
      </c>
      <c r="F275" s="55" t="s">
        <v>16</v>
      </c>
      <c r="G275" s="60" t="s">
        <v>699</v>
      </c>
      <c r="H275" s="55" t="s">
        <v>2712</v>
      </c>
      <c r="I275" s="55" t="s">
        <v>2825</v>
      </c>
      <c r="J275" s="65">
        <v>8726.6399999999849</v>
      </c>
      <c r="K275" s="59">
        <v>2019</v>
      </c>
      <c r="L275" s="10" t="str">
        <f t="shared" si="51"/>
        <v>10/05/20</v>
      </c>
      <c r="M275" s="10" t="str">
        <f t="shared" si="52"/>
        <v>14/05/20</v>
      </c>
      <c r="N275" s="49" t="str">
        <f t="shared" si="43"/>
        <v>10/0</v>
      </c>
      <c r="O275" s="8" t="str">
        <f t="shared" si="44"/>
        <v>5/</v>
      </c>
      <c r="P275" s="8" t="str">
        <f t="shared" si="45"/>
        <v>20</v>
      </c>
      <c r="Q275" s="8" t="str">
        <f t="shared" si="46"/>
        <v>20/5//10/0</v>
      </c>
      <c r="R275" s="8" t="str">
        <f t="shared" si="47"/>
        <v>14/0</v>
      </c>
      <c r="S275" s="8" t="str">
        <f t="shared" si="48"/>
        <v>5/</v>
      </c>
      <c r="T275" s="8" t="str">
        <f t="shared" si="49"/>
        <v>20</v>
      </c>
      <c r="U275" s="8" t="str">
        <f t="shared" si="50"/>
        <v>20/5//14/0</v>
      </c>
    </row>
    <row r="276" spans="1:21" x14ac:dyDescent="0.25">
      <c r="A276" s="54">
        <v>271</v>
      </c>
      <c r="B276" s="55" t="s">
        <v>863</v>
      </c>
      <c r="C276" s="61" t="s">
        <v>2449</v>
      </c>
      <c r="D276" s="56" t="s">
        <v>2484</v>
      </c>
      <c r="E276" s="55" t="s">
        <v>955</v>
      </c>
      <c r="F276" s="55" t="s">
        <v>16</v>
      </c>
      <c r="G276" s="60" t="s">
        <v>709</v>
      </c>
      <c r="H276" s="55" t="s">
        <v>2713</v>
      </c>
      <c r="I276" s="55" t="s">
        <v>2826</v>
      </c>
      <c r="J276" s="65">
        <v>3260.1700000000419</v>
      </c>
      <c r="K276" s="59">
        <v>2019</v>
      </c>
      <c r="L276" s="10" t="str">
        <f t="shared" si="51"/>
        <v>26/08/20</v>
      </c>
      <c r="M276" s="10" t="str">
        <f t="shared" si="52"/>
        <v>20/09/20</v>
      </c>
      <c r="N276" s="49" t="str">
        <f t="shared" si="43"/>
        <v>26/0</v>
      </c>
      <c r="O276" s="8" t="str">
        <f t="shared" si="44"/>
        <v>8/</v>
      </c>
      <c r="P276" s="8" t="str">
        <f t="shared" si="45"/>
        <v>20</v>
      </c>
      <c r="Q276" s="8" t="str">
        <f t="shared" si="46"/>
        <v>20/8//26/0</v>
      </c>
      <c r="R276" s="8" t="str">
        <f t="shared" si="47"/>
        <v>20/0</v>
      </c>
      <c r="S276" s="8" t="str">
        <f t="shared" si="48"/>
        <v>9/</v>
      </c>
      <c r="T276" s="8" t="str">
        <f t="shared" si="49"/>
        <v>20</v>
      </c>
      <c r="U276" s="8" t="str">
        <f t="shared" si="50"/>
        <v>20/9//20/0</v>
      </c>
    </row>
    <row r="277" spans="1:21" x14ac:dyDescent="0.25">
      <c r="A277" s="54">
        <v>272</v>
      </c>
      <c r="B277" s="55" t="s">
        <v>805</v>
      </c>
      <c r="C277" s="56" t="s">
        <v>2451</v>
      </c>
      <c r="D277" s="61" t="s">
        <v>2449</v>
      </c>
      <c r="E277" s="55" t="s">
        <v>897</v>
      </c>
      <c r="F277" s="55" t="s">
        <v>16</v>
      </c>
      <c r="G277" s="60" t="s">
        <v>702</v>
      </c>
      <c r="H277" s="55" t="s">
        <v>2714</v>
      </c>
      <c r="I277" s="55" t="s">
        <v>2724</v>
      </c>
      <c r="J277" s="65">
        <v>2144.2399999999907</v>
      </c>
      <c r="K277" s="59">
        <v>2019</v>
      </c>
      <c r="L277" s="10" t="str">
        <f t="shared" si="51"/>
        <v>03/09/20</v>
      </c>
      <c r="M277" s="10" t="str">
        <f t="shared" si="52"/>
        <v>16/09/20</v>
      </c>
      <c r="N277" s="49" t="str">
        <f t="shared" si="43"/>
        <v>03/0</v>
      </c>
      <c r="O277" s="8" t="str">
        <f t="shared" si="44"/>
        <v>9/</v>
      </c>
      <c r="P277" s="8" t="str">
        <f t="shared" si="45"/>
        <v>20</v>
      </c>
      <c r="Q277" s="8" t="str">
        <f t="shared" si="46"/>
        <v>20/9//03/0</v>
      </c>
      <c r="R277" s="8" t="str">
        <f t="shared" si="47"/>
        <v>16/0</v>
      </c>
      <c r="S277" s="8" t="str">
        <f t="shared" si="48"/>
        <v>9/</v>
      </c>
      <c r="T277" s="8" t="str">
        <f t="shared" si="49"/>
        <v>20</v>
      </c>
      <c r="U277" s="8" t="str">
        <f t="shared" si="50"/>
        <v>20/9//16/0</v>
      </c>
    </row>
    <row r="278" spans="1:21" x14ac:dyDescent="0.25">
      <c r="A278" s="54">
        <v>273</v>
      </c>
      <c r="B278" s="55" t="s">
        <v>858</v>
      </c>
      <c r="C278" s="61" t="s">
        <v>2449</v>
      </c>
      <c r="D278" s="56" t="s">
        <v>2475</v>
      </c>
      <c r="E278" s="55" t="s">
        <v>949</v>
      </c>
      <c r="F278" s="55" t="s">
        <v>16</v>
      </c>
      <c r="G278" s="60" t="s">
        <v>713</v>
      </c>
      <c r="H278" s="55" t="s">
        <v>2714</v>
      </c>
      <c r="I278" s="55" t="s">
        <v>2720</v>
      </c>
      <c r="J278" s="65">
        <v>7715.0199999999895</v>
      </c>
      <c r="K278" s="59">
        <v>2019</v>
      </c>
      <c r="L278" s="10" t="str">
        <f t="shared" si="51"/>
        <v>03/09/20</v>
      </c>
      <c r="M278" s="10" t="str">
        <f t="shared" si="52"/>
        <v>10/09/20</v>
      </c>
      <c r="N278" s="49" t="str">
        <f t="shared" si="43"/>
        <v>03/0</v>
      </c>
      <c r="O278" s="8" t="str">
        <f t="shared" si="44"/>
        <v>9/</v>
      </c>
      <c r="P278" s="8" t="str">
        <f t="shared" si="45"/>
        <v>20</v>
      </c>
      <c r="Q278" s="8" t="str">
        <f t="shared" si="46"/>
        <v>20/9//03/0</v>
      </c>
      <c r="R278" s="8" t="str">
        <f t="shared" si="47"/>
        <v>10/0</v>
      </c>
      <c r="S278" s="8" t="str">
        <f t="shared" si="48"/>
        <v>9/</v>
      </c>
      <c r="T278" s="8" t="str">
        <f t="shared" si="49"/>
        <v>20</v>
      </c>
      <c r="U278" s="8" t="str">
        <f t="shared" si="50"/>
        <v>20/9//10/0</v>
      </c>
    </row>
    <row r="279" spans="1:21" x14ac:dyDescent="0.25">
      <c r="A279" s="54">
        <v>274</v>
      </c>
      <c r="B279" s="55" t="s">
        <v>860</v>
      </c>
      <c r="C279" s="61" t="s">
        <v>2449</v>
      </c>
      <c r="D279" s="56" t="s">
        <v>2459</v>
      </c>
      <c r="E279" s="55" t="s">
        <v>952</v>
      </c>
      <c r="F279" s="55" t="s">
        <v>114</v>
      </c>
      <c r="G279" s="60" t="s">
        <v>981</v>
      </c>
      <c r="H279" s="55" t="s">
        <v>2714</v>
      </c>
      <c r="I279" s="55" t="s">
        <v>2725</v>
      </c>
      <c r="J279" s="65">
        <v>548765.85</v>
      </c>
      <c r="K279" s="59">
        <v>2019</v>
      </c>
      <c r="L279" s="10" t="str">
        <f t="shared" si="51"/>
        <v>03/09/20</v>
      </c>
      <c r="M279" s="10" t="str">
        <f t="shared" si="52"/>
        <v>18/09/20</v>
      </c>
      <c r="N279" s="49" t="str">
        <f t="shared" si="43"/>
        <v>03/0</v>
      </c>
      <c r="O279" s="8" t="str">
        <f t="shared" si="44"/>
        <v>9/</v>
      </c>
      <c r="P279" s="8" t="str">
        <f t="shared" si="45"/>
        <v>20</v>
      </c>
      <c r="Q279" s="8" t="str">
        <f t="shared" si="46"/>
        <v>20/9//03/0</v>
      </c>
      <c r="R279" s="8" t="str">
        <f t="shared" si="47"/>
        <v>18/0</v>
      </c>
      <c r="S279" s="8" t="str">
        <f t="shared" si="48"/>
        <v>9/</v>
      </c>
      <c r="T279" s="8" t="str">
        <f t="shared" si="49"/>
        <v>20</v>
      </c>
      <c r="U279" s="8" t="str">
        <f t="shared" si="50"/>
        <v>20/9//18/0</v>
      </c>
    </row>
    <row r="280" spans="1:21" x14ac:dyDescent="0.25">
      <c r="A280" s="54">
        <v>275</v>
      </c>
      <c r="B280" s="55" t="s">
        <v>503</v>
      </c>
      <c r="C280" s="61" t="s">
        <v>2449</v>
      </c>
      <c r="D280" s="56" t="s">
        <v>2463</v>
      </c>
      <c r="E280" s="55" t="s">
        <v>961</v>
      </c>
      <c r="F280" s="55" t="s">
        <v>16</v>
      </c>
      <c r="G280" s="60" t="s">
        <v>711</v>
      </c>
      <c r="H280" s="55" t="s">
        <v>2715</v>
      </c>
      <c r="I280" s="55" t="s">
        <v>2827</v>
      </c>
      <c r="J280" s="65">
        <v>2998.75</v>
      </c>
      <c r="K280" s="59">
        <v>2019</v>
      </c>
      <c r="L280" s="10" t="str">
        <f t="shared" si="51"/>
        <v>04/09/20</v>
      </c>
      <c r="M280" s="10" t="str">
        <f t="shared" si="52"/>
        <v>27/09/20</v>
      </c>
      <c r="N280" s="49" t="str">
        <f t="shared" si="43"/>
        <v>04/0</v>
      </c>
      <c r="O280" s="8" t="str">
        <f t="shared" si="44"/>
        <v>9/</v>
      </c>
      <c r="P280" s="8" t="str">
        <f t="shared" si="45"/>
        <v>20</v>
      </c>
      <c r="Q280" s="8" t="str">
        <f t="shared" si="46"/>
        <v>20/9//04/0</v>
      </c>
      <c r="R280" s="8" t="str">
        <f t="shared" si="47"/>
        <v>27/0</v>
      </c>
      <c r="S280" s="8" t="str">
        <f t="shared" si="48"/>
        <v>9/</v>
      </c>
      <c r="T280" s="8" t="str">
        <f t="shared" si="49"/>
        <v>20</v>
      </c>
      <c r="U280" s="8" t="str">
        <f t="shared" si="50"/>
        <v>20/9//27/0</v>
      </c>
    </row>
    <row r="281" spans="1:21" x14ac:dyDescent="0.25">
      <c r="A281" s="54">
        <v>276</v>
      </c>
      <c r="B281" s="55" t="s">
        <v>560</v>
      </c>
      <c r="C281" s="56" t="s">
        <v>2467</v>
      </c>
      <c r="D281" s="61" t="s">
        <v>2449</v>
      </c>
      <c r="E281" s="55" t="s">
        <v>895</v>
      </c>
      <c r="F281" s="55" t="s">
        <v>16</v>
      </c>
      <c r="G281" s="60" t="s">
        <v>748</v>
      </c>
      <c r="H281" s="55" t="s">
        <v>2715</v>
      </c>
      <c r="I281" s="55" t="s">
        <v>2726</v>
      </c>
      <c r="J281" s="65">
        <v>2065.9299999999348</v>
      </c>
      <c r="K281" s="59">
        <v>2019</v>
      </c>
      <c r="L281" s="10" t="str">
        <f t="shared" si="51"/>
        <v>04/09/20</v>
      </c>
      <c r="M281" s="10" t="str">
        <f t="shared" si="52"/>
        <v>19/09/20</v>
      </c>
      <c r="N281" s="49" t="str">
        <f t="shared" si="43"/>
        <v>04/0</v>
      </c>
      <c r="O281" s="8" t="str">
        <f t="shared" si="44"/>
        <v>9/</v>
      </c>
      <c r="P281" s="8" t="str">
        <f t="shared" si="45"/>
        <v>20</v>
      </c>
      <c r="Q281" s="8" t="str">
        <f t="shared" si="46"/>
        <v>20/9//04/0</v>
      </c>
      <c r="R281" s="8" t="str">
        <f t="shared" si="47"/>
        <v>19/0</v>
      </c>
      <c r="S281" s="8" t="str">
        <f t="shared" si="48"/>
        <v>9/</v>
      </c>
      <c r="T281" s="8" t="str">
        <f t="shared" si="49"/>
        <v>20</v>
      </c>
      <c r="U281" s="8" t="str">
        <f t="shared" si="50"/>
        <v>20/9//19/0</v>
      </c>
    </row>
    <row r="282" spans="1:21" x14ac:dyDescent="0.25">
      <c r="A282" s="54">
        <v>277</v>
      </c>
      <c r="B282" s="55" t="s">
        <v>480</v>
      </c>
      <c r="C282" s="61" t="s">
        <v>2449</v>
      </c>
      <c r="D282" s="56" t="s">
        <v>2475</v>
      </c>
      <c r="E282" s="55" t="s">
        <v>950</v>
      </c>
      <c r="F282" s="55" t="s">
        <v>16</v>
      </c>
      <c r="G282" s="60" t="s">
        <v>693</v>
      </c>
      <c r="H282" s="55" t="s">
        <v>2715</v>
      </c>
      <c r="I282" s="55" t="s">
        <v>2828</v>
      </c>
      <c r="J282" s="65">
        <v>1636.9799999999814</v>
      </c>
      <c r="K282" s="59">
        <v>2019</v>
      </c>
      <c r="L282" s="10" t="str">
        <f t="shared" si="51"/>
        <v>04/09/20</v>
      </c>
      <c r="M282" s="10" t="str">
        <f t="shared" si="52"/>
        <v>14/09/20</v>
      </c>
      <c r="N282" s="49" t="str">
        <f t="shared" si="43"/>
        <v>04/0</v>
      </c>
      <c r="O282" s="8" t="str">
        <f t="shared" si="44"/>
        <v>9/</v>
      </c>
      <c r="P282" s="8" t="str">
        <f t="shared" si="45"/>
        <v>20</v>
      </c>
      <c r="Q282" s="8" t="str">
        <f t="shared" si="46"/>
        <v>20/9//04/0</v>
      </c>
      <c r="R282" s="8" t="str">
        <f t="shared" si="47"/>
        <v>14/0</v>
      </c>
      <c r="S282" s="8" t="str">
        <f t="shared" si="48"/>
        <v>9/</v>
      </c>
      <c r="T282" s="8" t="str">
        <f t="shared" si="49"/>
        <v>20</v>
      </c>
      <c r="U282" s="8" t="str">
        <f t="shared" si="50"/>
        <v>20/9//14/0</v>
      </c>
    </row>
    <row r="283" spans="1:21" x14ac:dyDescent="0.25">
      <c r="A283" s="54">
        <v>278</v>
      </c>
      <c r="B283" s="55" t="s">
        <v>784</v>
      </c>
      <c r="C283" s="56" t="s">
        <v>2493</v>
      </c>
      <c r="D283" s="61" t="s">
        <v>2449</v>
      </c>
      <c r="E283" s="55" t="s">
        <v>875</v>
      </c>
      <c r="F283" s="55" t="s">
        <v>16</v>
      </c>
      <c r="G283" s="60" t="s">
        <v>692</v>
      </c>
      <c r="H283" s="55" t="s">
        <v>2716</v>
      </c>
      <c r="I283" s="55" t="s">
        <v>2721</v>
      </c>
      <c r="J283" s="65">
        <v>1141.1199999999953</v>
      </c>
      <c r="K283" s="59">
        <v>2019</v>
      </c>
      <c r="L283" s="10" t="str">
        <f t="shared" si="51"/>
        <v>05/09/20</v>
      </c>
      <c r="M283" s="10" t="str">
        <f t="shared" si="52"/>
        <v>11/09/20</v>
      </c>
      <c r="N283" s="49" t="str">
        <f t="shared" si="43"/>
        <v>05/0</v>
      </c>
      <c r="O283" s="8" t="str">
        <f t="shared" si="44"/>
        <v>9/</v>
      </c>
      <c r="P283" s="8" t="str">
        <f t="shared" si="45"/>
        <v>20</v>
      </c>
      <c r="Q283" s="8" t="str">
        <f t="shared" si="46"/>
        <v>20/9//05/0</v>
      </c>
      <c r="R283" s="8" t="str">
        <f t="shared" si="47"/>
        <v>11/0</v>
      </c>
      <c r="S283" s="8" t="str">
        <f t="shared" si="48"/>
        <v>9/</v>
      </c>
      <c r="T283" s="8" t="str">
        <f t="shared" si="49"/>
        <v>20</v>
      </c>
      <c r="U283" s="8" t="str">
        <f t="shared" si="50"/>
        <v>20/9//11/0</v>
      </c>
    </row>
    <row r="284" spans="1:21" x14ac:dyDescent="0.25">
      <c r="A284" s="54">
        <v>279</v>
      </c>
      <c r="B284" s="55" t="s">
        <v>800</v>
      </c>
      <c r="C284" s="56" t="s">
        <v>2463</v>
      </c>
      <c r="D284" s="61" t="s">
        <v>2449</v>
      </c>
      <c r="E284" s="55" t="s">
        <v>891</v>
      </c>
      <c r="F284" s="55" t="s">
        <v>16</v>
      </c>
      <c r="G284" s="60" t="s">
        <v>717</v>
      </c>
      <c r="H284" s="55" t="s">
        <v>2716</v>
      </c>
      <c r="I284" s="55" t="s">
        <v>2724</v>
      </c>
      <c r="J284" s="65">
        <v>1814.3800000000047</v>
      </c>
      <c r="K284" s="59">
        <v>2019</v>
      </c>
      <c r="L284" s="10" t="str">
        <f t="shared" si="51"/>
        <v>05/09/20</v>
      </c>
      <c r="M284" s="10" t="str">
        <f t="shared" si="52"/>
        <v>16/09/20</v>
      </c>
      <c r="N284" s="49" t="str">
        <f t="shared" si="43"/>
        <v>05/0</v>
      </c>
      <c r="O284" s="8" t="str">
        <f t="shared" si="44"/>
        <v>9/</v>
      </c>
      <c r="P284" s="8" t="str">
        <f t="shared" si="45"/>
        <v>20</v>
      </c>
      <c r="Q284" s="8" t="str">
        <f t="shared" si="46"/>
        <v>20/9//05/0</v>
      </c>
      <c r="R284" s="8" t="str">
        <f t="shared" si="47"/>
        <v>16/0</v>
      </c>
      <c r="S284" s="8" t="str">
        <f t="shared" si="48"/>
        <v>9/</v>
      </c>
      <c r="T284" s="8" t="str">
        <f t="shared" si="49"/>
        <v>20</v>
      </c>
      <c r="U284" s="8" t="str">
        <f t="shared" si="50"/>
        <v>20/9//16/0</v>
      </c>
    </row>
    <row r="285" spans="1:21" x14ac:dyDescent="0.25">
      <c r="A285" s="54">
        <v>280</v>
      </c>
      <c r="B285" s="55" t="s">
        <v>816</v>
      </c>
      <c r="C285" s="56" t="s">
        <v>2483</v>
      </c>
      <c r="D285" s="61" t="s">
        <v>2449</v>
      </c>
      <c r="E285" s="55" t="s">
        <v>909</v>
      </c>
      <c r="F285" s="55" t="s">
        <v>16</v>
      </c>
      <c r="G285" s="60" t="s">
        <v>699</v>
      </c>
      <c r="H285" s="55" t="s">
        <v>2717</v>
      </c>
      <c r="I285" s="55" t="s">
        <v>2724</v>
      </c>
      <c r="J285" s="65">
        <v>31374.580000000075</v>
      </c>
      <c r="K285" s="59">
        <v>2019</v>
      </c>
      <c r="L285" s="10" t="str">
        <f t="shared" si="51"/>
        <v>06/09/20</v>
      </c>
      <c r="M285" s="10" t="str">
        <f t="shared" si="52"/>
        <v>16/09/20</v>
      </c>
      <c r="N285" s="49" t="str">
        <f t="shared" si="43"/>
        <v>06/0</v>
      </c>
      <c r="O285" s="8" t="str">
        <f t="shared" si="44"/>
        <v>9/</v>
      </c>
      <c r="P285" s="8" t="str">
        <f t="shared" si="45"/>
        <v>20</v>
      </c>
      <c r="Q285" s="8" t="str">
        <f t="shared" si="46"/>
        <v>20/9//06/0</v>
      </c>
      <c r="R285" s="8" t="str">
        <f t="shared" si="47"/>
        <v>16/0</v>
      </c>
      <c r="S285" s="8" t="str">
        <f t="shared" si="48"/>
        <v>9/</v>
      </c>
      <c r="T285" s="8" t="str">
        <f t="shared" si="49"/>
        <v>20</v>
      </c>
      <c r="U285" s="8" t="str">
        <f t="shared" si="50"/>
        <v>20/9//16/0</v>
      </c>
    </row>
    <row r="286" spans="1:21" x14ac:dyDescent="0.25">
      <c r="A286" s="54">
        <v>281</v>
      </c>
      <c r="B286" s="55" t="s">
        <v>807</v>
      </c>
      <c r="C286" s="56" t="s">
        <v>2475</v>
      </c>
      <c r="D286" s="61" t="s">
        <v>2449</v>
      </c>
      <c r="E286" s="55" t="s">
        <v>899</v>
      </c>
      <c r="F286" s="55" t="s">
        <v>16</v>
      </c>
      <c r="G286" s="60" t="s">
        <v>761</v>
      </c>
      <c r="H286" s="55" t="s">
        <v>2717</v>
      </c>
      <c r="I286" s="55" t="s">
        <v>2829</v>
      </c>
      <c r="J286" s="65">
        <v>2842.6599999999162</v>
      </c>
      <c r="K286" s="59">
        <v>2019</v>
      </c>
      <c r="L286" s="10" t="str">
        <f t="shared" si="51"/>
        <v>06/09/20</v>
      </c>
      <c r="M286" s="10" t="str">
        <f t="shared" si="52"/>
        <v>23/09/20</v>
      </c>
      <c r="N286" s="49" t="str">
        <f t="shared" si="43"/>
        <v>06/0</v>
      </c>
      <c r="O286" s="8" t="str">
        <f t="shared" si="44"/>
        <v>9/</v>
      </c>
      <c r="P286" s="8" t="str">
        <f t="shared" si="45"/>
        <v>20</v>
      </c>
      <c r="Q286" s="8" t="str">
        <f t="shared" si="46"/>
        <v>20/9//06/0</v>
      </c>
      <c r="R286" s="8" t="str">
        <f t="shared" si="47"/>
        <v>23/0</v>
      </c>
      <c r="S286" s="8" t="str">
        <f t="shared" si="48"/>
        <v>9/</v>
      </c>
      <c r="T286" s="8" t="str">
        <f t="shared" si="49"/>
        <v>20</v>
      </c>
      <c r="U286" s="8" t="str">
        <f t="shared" si="50"/>
        <v>20/9//23/0</v>
      </c>
    </row>
    <row r="287" spans="1:21" x14ac:dyDescent="0.25">
      <c r="A287" s="54">
        <v>282</v>
      </c>
      <c r="B287" s="55" t="s">
        <v>859</v>
      </c>
      <c r="C287" s="61" t="s">
        <v>2449</v>
      </c>
      <c r="D287" s="56" t="s">
        <v>2513</v>
      </c>
      <c r="E287" s="55" t="s">
        <v>951</v>
      </c>
      <c r="F287" s="55" t="s">
        <v>16</v>
      </c>
      <c r="G287" s="60" t="s">
        <v>686</v>
      </c>
      <c r="H287" s="55" t="s">
        <v>2718</v>
      </c>
      <c r="I287" s="55" t="s">
        <v>2725</v>
      </c>
      <c r="J287" s="65">
        <v>1772.710000000021</v>
      </c>
      <c r="K287" s="59">
        <v>2019</v>
      </c>
      <c r="L287" s="10" t="str">
        <f t="shared" si="51"/>
        <v>07/09/20</v>
      </c>
      <c r="M287" s="10" t="str">
        <f t="shared" si="52"/>
        <v>18/09/20</v>
      </c>
      <c r="N287" s="49" t="str">
        <f t="shared" si="43"/>
        <v>07/0</v>
      </c>
      <c r="O287" s="8" t="str">
        <f t="shared" si="44"/>
        <v>9/</v>
      </c>
      <c r="P287" s="8" t="str">
        <f t="shared" si="45"/>
        <v>20</v>
      </c>
      <c r="Q287" s="8" t="str">
        <f t="shared" si="46"/>
        <v>20/9//07/0</v>
      </c>
      <c r="R287" s="8" t="str">
        <f t="shared" si="47"/>
        <v>18/0</v>
      </c>
      <c r="S287" s="8" t="str">
        <f t="shared" si="48"/>
        <v>9/</v>
      </c>
      <c r="T287" s="8" t="str">
        <f t="shared" si="49"/>
        <v>20</v>
      </c>
      <c r="U287" s="8" t="str">
        <f t="shared" si="50"/>
        <v>20/9//18/0</v>
      </c>
    </row>
    <row r="288" spans="1:21" x14ac:dyDescent="0.25">
      <c r="A288" s="54">
        <v>283</v>
      </c>
      <c r="B288" s="55" t="s">
        <v>861</v>
      </c>
      <c r="C288" s="61" t="s">
        <v>2449</v>
      </c>
      <c r="D288" s="56" t="s">
        <v>2511</v>
      </c>
      <c r="E288" s="55" t="s">
        <v>953</v>
      </c>
      <c r="F288" s="55" t="s">
        <v>16</v>
      </c>
      <c r="G288" s="60" t="s">
        <v>751</v>
      </c>
      <c r="H288" s="55" t="s">
        <v>2719</v>
      </c>
      <c r="I288" s="55" t="s">
        <v>2726</v>
      </c>
      <c r="J288" s="65">
        <v>1665.1700000000419</v>
      </c>
      <c r="K288" s="59">
        <v>2019</v>
      </c>
      <c r="L288" s="10" t="str">
        <f t="shared" si="51"/>
        <v>09/09/20</v>
      </c>
      <c r="M288" s="10" t="str">
        <f t="shared" si="52"/>
        <v>19/09/20</v>
      </c>
      <c r="N288" s="49" t="str">
        <f t="shared" si="43"/>
        <v>09/0</v>
      </c>
      <c r="O288" s="8" t="str">
        <f t="shared" si="44"/>
        <v>9/</v>
      </c>
      <c r="P288" s="8" t="str">
        <f t="shared" si="45"/>
        <v>20</v>
      </c>
      <c r="Q288" s="8" t="str">
        <f t="shared" si="46"/>
        <v>20/9//09/0</v>
      </c>
      <c r="R288" s="8" t="str">
        <f t="shared" si="47"/>
        <v>19/0</v>
      </c>
      <c r="S288" s="8" t="str">
        <f t="shared" si="48"/>
        <v>9/</v>
      </c>
      <c r="T288" s="8" t="str">
        <f t="shared" si="49"/>
        <v>20</v>
      </c>
      <c r="U288" s="8" t="str">
        <f t="shared" si="50"/>
        <v>20/9//19/0</v>
      </c>
    </row>
    <row r="289" spans="1:21" x14ac:dyDescent="0.25">
      <c r="A289" s="54">
        <v>284</v>
      </c>
      <c r="B289" s="55" t="s">
        <v>865</v>
      </c>
      <c r="C289" s="61" t="s">
        <v>2449</v>
      </c>
      <c r="D289" s="56" t="s">
        <v>2467</v>
      </c>
      <c r="E289" s="55" t="s">
        <v>957</v>
      </c>
      <c r="F289" s="55" t="s">
        <v>16</v>
      </c>
      <c r="G289" s="60" t="s">
        <v>983</v>
      </c>
      <c r="H289" s="55" t="s">
        <v>2719</v>
      </c>
      <c r="I289" s="55" t="s">
        <v>2830</v>
      </c>
      <c r="J289" s="65">
        <v>2019.8800000000047</v>
      </c>
      <c r="K289" s="59">
        <v>2019</v>
      </c>
      <c r="L289" s="10" t="str">
        <f t="shared" si="51"/>
        <v>09/09/20</v>
      </c>
      <c r="M289" s="10" t="str">
        <f t="shared" si="52"/>
        <v>24/09/20</v>
      </c>
      <c r="N289" s="49" t="str">
        <f t="shared" si="43"/>
        <v>09/0</v>
      </c>
      <c r="O289" s="8" t="str">
        <f t="shared" si="44"/>
        <v>9/</v>
      </c>
      <c r="P289" s="8" t="str">
        <f t="shared" si="45"/>
        <v>20</v>
      </c>
      <c r="Q289" s="8" t="str">
        <f t="shared" si="46"/>
        <v>20/9//09/0</v>
      </c>
      <c r="R289" s="8" t="str">
        <f t="shared" si="47"/>
        <v>24/0</v>
      </c>
      <c r="S289" s="8" t="str">
        <f t="shared" si="48"/>
        <v>9/</v>
      </c>
      <c r="T289" s="8" t="str">
        <f t="shared" si="49"/>
        <v>20</v>
      </c>
      <c r="U289" s="8" t="str">
        <f t="shared" si="50"/>
        <v>20/9//24/0</v>
      </c>
    </row>
    <row r="290" spans="1:21" x14ac:dyDescent="0.25">
      <c r="A290" s="54">
        <v>285</v>
      </c>
      <c r="B290" s="55" t="s">
        <v>808</v>
      </c>
      <c r="C290" s="56" t="s">
        <v>2506</v>
      </c>
      <c r="D290" s="61" t="s">
        <v>2449</v>
      </c>
      <c r="E290" s="55" t="s">
        <v>900</v>
      </c>
      <c r="F290" s="55" t="s">
        <v>679</v>
      </c>
      <c r="G290" s="60" t="s">
        <v>966</v>
      </c>
      <c r="H290" s="55" t="s">
        <v>2719</v>
      </c>
      <c r="I290" s="55" t="s">
        <v>2827</v>
      </c>
      <c r="J290" s="65">
        <v>3063.5600000000559</v>
      </c>
      <c r="K290" s="59">
        <v>2019</v>
      </c>
      <c r="L290" s="10" t="str">
        <f t="shared" si="51"/>
        <v>09/09/20</v>
      </c>
      <c r="M290" s="10" t="str">
        <f t="shared" si="52"/>
        <v>27/09/20</v>
      </c>
      <c r="N290" s="49" t="str">
        <f t="shared" si="43"/>
        <v>09/0</v>
      </c>
      <c r="O290" s="8" t="str">
        <f t="shared" si="44"/>
        <v>9/</v>
      </c>
      <c r="P290" s="8" t="str">
        <f t="shared" si="45"/>
        <v>20</v>
      </c>
      <c r="Q290" s="8" t="str">
        <f t="shared" si="46"/>
        <v>20/9//09/0</v>
      </c>
      <c r="R290" s="8" t="str">
        <f t="shared" si="47"/>
        <v>27/0</v>
      </c>
      <c r="S290" s="8" t="str">
        <f t="shared" si="48"/>
        <v>9/</v>
      </c>
      <c r="T290" s="8" t="str">
        <f t="shared" si="49"/>
        <v>20</v>
      </c>
      <c r="U290" s="8" t="str">
        <f t="shared" si="50"/>
        <v>20/9//27/0</v>
      </c>
    </row>
    <row r="291" spans="1:21" x14ac:dyDescent="0.25">
      <c r="A291" s="54">
        <v>286</v>
      </c>
      <c r="B291" s="55" t="s">
        <v>797</v>
      </c>
      <c r="C291" s="56" t="s">
        <v>2456</v>
      </c>
      <c r="D291" s="61" t="s">
        <v>2449</v>
      </c>
      <c r="E291" s="55" t="s">
        <v>888</v>
      </c>
      <c r="F291" s="55" t="s">
        <v>16</v>
      </c>
      <c r="G291" s="60" t="s">
        <v>714</v>
      </c>
      <c r="H291" s="55" t="s">
        <v>2719</v>
      </c>
      <c r="I291" s="55" t="s">
        <v>2726</v>
      </c>
      <c r="J291" s="65">
        <v>1700.0100000000093</v>
      </c>
      <c r="K291" s="59">
        <v>2019</v>
      </c>
      <c r="L291" s="10" t="str">
        <f t="shared" si="51"/>
        <v>09/09/20</v>
      </c>
      <c r="M291" s="10" t="str">
        <f t="shared" si="52"/>
        <v>19/09/20</v>
      </c>
      <c r="N291" s="49" t="str">
        <f t="shared" si="43"/>
        <v>09/0</v>
      </c>
      <c r="O291" s="8" t="str">
        <f t="shared" si="44"/>
        <v>9/</v>
      </c>
      <c r="P291" s="8" t="str">
        <f t="shared" si="45"/>
        <v>20</v>
      </c>
      <c r="Q291" s="8" t="str">
        <f t="shared" si="46"/>
        <v>20/9//09/0</v>
      </c>
      <c r="R291" s="8" t="str">
        <f t="shared" si="47"/>
        <v>19/0</v>
      </c>
      <c r="S291" s="8" t="str">
        <f t="shared" si="48"/>
        <v>9/</v>
      </c>
      <c r="T291" s="8" t="str">
        <f t="shared" si="49"/>
        <v>20</v>
      </c>
      <c r="U291" s="8" t="str">
        <f t="shared" si="50"/>
        <v>20/9//19/0</v>
      </c>
    </row>
    <row r="292" spans="1:21" x14ac:dyDescent="0.25">
      <c r="A292" s="54">
        <v>287</v>
      </c>
      <c r="B292" s="55" t="s">
        <v>862</v>
      </c>
      <c r="C292" s="61" t="s">
        <v>2449</v>
      </c>
      <c r="D292" s="56" t="s">
        <v>2479</v>
      </c>
      <c r="E292" s="55" t="s">
        <v>954</v>
      </c>
      <c r="F292" s="55" t="s">
        <v>16</v>
      </c>
      <c r="G292" s="60" t="s">
        <v>720</v>
      </c>
      <c r="H292" s="55" t="s">
        <v>2720</v>
      </c>
      <c r="I292" s="55" t="s">
        <v>2826</v>
      </c>
      <c r="J292" s="65">
        <v>1638.5900000000256</v>
      </c>
      <c r="K292" s="59">
        <v>2019</v>
      </c>
      <c r="L292" s="10" t="str">
        <f t="shared" si="51"/>
        <v>10/09/20</v>
      </c>
      <c r="M292" s="10" t="str">
        <f t="shared" si="52"/>
        <v>20/09/20</v>
      </c>
      <c r="N292" s="49" t="str">
        <f t="shared" si="43"/>
        <v>10/0</v>
      </c>
      <c r="O292" s="8" t="str">
        <f t="shared" si="44"/>
        <v>9/</v>
      </c>
      <c r="P292" s="8" t="str">
        <f t="shared" si="45"/>
        <v>20</v>
      </c>
      <c r="Q292" s="8" t="str">
        <f t="shared" si="46"/>
        <v>20/9//10/0</v>
      </c>
      <c r="R292" s="8" t="str">
        <f t="shared" si="47"/>
        <v>20/0</v>
      </c>
      <c r="S292" s="8" t="str">
        <f t="shared" si="48"/>
        <v>9/</v>
      </c>
      <c r="T292" s="8" t="str">
        <f t="shared" si="49"/>
        <v>20</v>
      </c>
      <c r="U292" s="8" t="str">
        <f t="shared" si="50"/>
        <v>20/9//20/0</v>
      </c>
    </row>
    <row r="293" spans="1:21" x14ac:dyDescent="0.25">
      <c r="A293" s="54">
        <v>288</v>
      </c>
      <c r="B293" s="55" t="s">
        <v>810</v>
      </c>
      <c r="C293" s="56" t="s">
        <v>2520</v>
      </c>
      <c r="D293" s="61" t="s">
        <v>2449</v>
      </c>
      <c r="E293" s="55" t="s">
        <v>902</v>
      </c>
      <c r="F293" s="55" t="s">
        <v>16</v>
      </c>
      <c r="G293" s="60" t="s">
        <v>733</v>
      </c>
      <c r="H293" s="55" t="s">
        <v>2720</v>
      </c>
      <c r="I293" s="55" t="s">
        <v>2725</v>
      </c>
      <c r="J293" s="65">
        <v>7750.7100000000064</v>
      </c>
      <c r="K293" s="59">
        <v>2019</v>
      </c>
      <c r="L293" s="10" t="str">
        <f t="shared" si="51"/>
        <v>10/09/20</v>
      </c>
      <c r="M293" s="10" t="str">
        <f t="shared" si="52"/>
        <v>18/09/20</v>
      </c>
      <c r="N293" s="49" t="str">
        <f t="shared" si="43"/>
        <v>10/0</v>
      </c>
      <c r="O293" s="8" t="str">
        <f t="shared" si="44"/>
        <v>9/</v>
      </c>
      <c r="P293" s="8" t="str">
        <f t="shared" si="45"/>
        <v>20</v>
      </c>
      <c r="Q293" s="8" t="str">
        <f t="shared" si="46"/>
        <v>20/9//10/0</v>
      </c>
      <c r="R293" s="8" t="str">
        <f t="shared" si="47"/>
        <v>18/0</v>
      </c>
      <c r="S293" s="8" t="str">
        <f t="shared" si="48"/>
        <v>9/</v>
      </c>
      <c r="T293" s="8" t="str">
        <f t="shared" si="49"/>
        <v>20</v>
      </c>
      <c r="U293" s="8" t="str">
        <f t="shared" si="50"/>
        <v>20/9//18/0</v>
      </c>
    </row>
    <row r="294" spans="1:21" x14ac:dyDescent="0.25">
      <c r="A294" s="54">
        <v>289</v>
      </c>
      <c r="B294" s="55" t="s">
        <v>787</v>
      </c>
      <c r="C294" s="56" t="s">
        <v>2505</v>
      </c>
      <c r="D294" s="61" t="s">
        <v>2449</v>
      </c>
      <c r="E294" s="55" t="s">
        <v>878</v>
      </c>
      <c r="F294" s="55" t="s">
        <v>16</v>
      </c>
      <c r="G294" s="60" t="s">
        <v>700</v>
      </c>
      <c r="H294" s="55" t="s">
        <v>2721</v>
      </c>
      <c r="I294" s="55" t="s">
        <v>2725</v>
      </c>
      <c r="J294" s="65">
        <v>1238.3099999999977</v>
      </c>
      <c r="K294" s="59">
        <v>2019</v>
      </c>
      <c r="L294" s="10" t="str">
        <f t="shared" si="51"/>
        <v>11/09/20</v>
      </c>
      <c r="M294" s="10" t="str">
        <f t="shared" si="52"/>
        <v>18/09/20</v>
      </c>
      <c r="N294" s="49" t="str">
        <f t="shared" si="43"/>
        <v>11/0</v>
      </c>
      <c r="O294" s="8" t="str">
        <f t="shared" si="44"/>
        <v>9/</v>
      </c>
      <c r="P294" s="8" t="str">
        <f t="shared" si="45"/>
        <v>20</v>
      </c>
      <c r="Q294" s="8" t="str">
        <f t="shared" si="46"/>
        <v>20/9//11/0</v>
      </c>
      <c r="R294" s="8" t="str">
        <f t="shared" si="47"/>
        <v>18/0</v>
      </c>
      <c r="S294" s="8" t="str">
        <f t="shared" si="48"/>
        <v>9/</v>
      </c>
      <c r="T294" s="8" t="str">
        <f t="shared" si="49"/>
        <v>20</v>
      </c>
      <c r="U294" s="8" t="str">
        <f t="shared" si="50"/>
        <v>20/9//18/0</v>
      </c>
    </row>
    <row r="295" spans="1:21" x14ac:dyDescent="0.25">
      <c r="A295" s="54">
        <v>290</v>
      </c>
      <c r="B295" s="55" t="s">
        <v>868</v>
      </c>
      <c r="C295" s="61" t="s">
        <v>2449</v>
      </c>
      <c r="D295" s="56" t="s">
        <v>2453</v>
      </c>
      <c r="E295" s="55" t="s">
        <v>960</v>
      </c>
      <c r="F295" s="55" t="s">
        <v>679</v>
      </c>
      <c r="G295" s="60" t="s">
        <v>755</v>
      </c>
      <c r="H295" s="55" t="s">
        <v>2722</v>
      </c>
      <c r="I295" s="55" t="s">
        <v>2827</v>
      </c>
      <c r="J295" s="65">
        <v>2474.0200000000186</v>
      </c>
      <c r="K295" s="59">
        <v>2019</v>
      </c>
      <c r="L295" s="10" t="str">
        <f t="shared" si="51"/>
        <v>12/09/20</v>
      </c>
      <c r="M295" s="10" t="str">
        <f t="shared" si="52"/>
        <v>27/09/20</v>
      </c>
      <c r="N295" s="49" t="str">
        <f t="shared" si="43"/>
        <v>12/0</v>
      </c>
      <c r="O295" s="8" t="str">
        <f t="shared" si="44"/>
        <v>9/</v>
      </c>
      <c r="P295" s="8" t="str">
        <f t="shared" si="45"/>
        <v>20</v>
      </c>
      <c r="Q295" s="8" t="str">
        <f t="shared" si="46"/>
        <v>20/9//12/0</v>
      </c>
      <c r="R295" s="8" t="str">
        <f t="shared" si="47"/>
        <v>27/0</v>
      </c>
      <c r="S295" s="8" t="str">
        <f t="shared" si="48"/>
        <v>9/</v>
      </c>
      <c r="T295" s="8" t="str">
        <f t="shared" si="49"/>
        <v>20</v>
      </c>
      <c r="U295" s="8" t="str">
        <f t="shared" si="50"/>
        <v>20/9//27/0</v>
      </c>
    </row>
    <row r="296" spans="1:21" x14ac:dyDescent="0.25">
      <c r="A296" s="54">
        <v>291</v>
      </c>
      <c r="B296" s="55" t="s">
        <v>867</v>
      </c>
      <c r="C296" s="61" t="s">
        <v>2449</v>
      </c>
      <c r="D296" s="56" t="s">
        <v>2458</v>
      </c>
      <c r="E296" s="55" t="s">
        <v>959</v>
      </c>
      <c r="F296" s="55" t="s">
        <v>16</v>
      </c>
      <c r="G296" s="60" t="s">
        <v>691</v>
      </c>
      <c r="H296" s="55" t="s">
        <v>2722</v>
      </c>
      <c r="I296" s="55" t="s">
        <v>2827</v>
      </c>
      <c r="J296" s="65">
        <v>2000.609999999986</v>
      </c>
      <c r="K296" s="59">
        <v>2019</v>
      </c>
      <c r="L296" s="10" t="str">
        <f t="shared" si="51"/>
        <v>12/09/20</v>
      </c>
      <c r="M296" s="10" t="str">
        <f t="shared" si="52"/>
        <v>27/09/20</v>
      </c>
      <c r="N296" s="49" t="str">
        <f t="shared" si="43"/>
        <v>12/0</v>
      </c>
      <c r="O296" s="8" t="str">
        <f t="shared" si="44"/>
        <v>9/</v>
      </c>
      <c r="P296" s="8" t="str">
        <f t="shared" si="45"/>
        <v>20</v>
      </c>
      <c r="Q296" s="8" t="str">
        <f t="shared" si="46"/>
        <v>20/9//12/0</v>
      </c>
      <c r="R296" s="8" t="str">
        <f t="shared" si="47"/>
        <v>27/0</v>
      </c>
      <c r="S296" s="8" t="str">
        <f t="shared" si="48"/>
        <v>9/</v>
      </c>
      <c r="T296" s="8" t="str">
        <f t="shared" si="49"/>
        <v>20</v>
      </c>
      <c r="U296" s="8" t="str">
        <f t="shared" si="50"/>
        <v>20/9//27/0</v>
      </c>
    </row>
    <row r="297" spans="1:21" x14ac:dyDescent="0.25">
      <c r="A297" s="54">
        <v>292</v>
      </c>
      <c r="B297" s="55" t="s">
        <v>799</v>
      </c>
      <c r="C297" s="56" t="s">
        <v>2483</v>
      </c>
      <c r="D297" s="61" t="s">
        <v>2449</v>
      </c>
      <c r="E297" s="55" t="s">
        <v>890</v>
      </c>
      <c r="F297" s="55" t="s">
        <v>16</v>
      </c>
      <c r="G297" s="60" t="s">
        <v>684</v>
      </c>
      <c r="H297" s="55" t="s">
        <v>2723</v>
      </c>
      <c r="I297" s="55" t="s">
        <v>2829</v>
      </c>
      <c r="J297" s="65">
        <v>1767.8000000000466</v>
      </c>
      <c r="K297" s="59">
        <v>2019</v>
      </c>
      <c r="L297" s="10" t="str">
        <f t="shared" si="51"/>
        <v>13/09/20</v>
      </c>
      <c r="M297" s="10" t="str">
        <f t="shared" si="52"/>
        <v>23/09/20</v>
      </c>
      <c r="N297" s="49" t="str">
        <f t="shared" si="43"/>
        <v>13/0</v>
      </c>
      <c r="O297" s="8" t="str">
        <f t="shared" si="44"/>
        <v>9/</v>
      </c>
      <c r="P297" s="8" t="str">
        <f t="shared" si="45"/>
        <v>20</v>
      </c>
      <c r="Q297" s="8" t="str">
        <f t="shared" si="46"/>
        <v>20/9//13/0</v>
      </c>
      <c r="R297" s="8" t="str">
        <f t="shared" si="47"/>
        <v>23/0</v>
      </c>
      <c r="S297" s="8" t="str">
        <f t="shared" si="48"/>
        <v>9/</v>
      </c>
      <c r="T297" s="8" t="str">
        <f t="shared" si="49"/>
        <v>20</v>
      </c>
      <c r="U297" s="8" t="str">
        <f t="shared" si="50"/>
        <v>20/9//23/0</v>
      </c>
    </row>
    <row r="298" spans="1:21" x14ac:dyDescent="0.25">
      <c r="A298" s="54">
        <v>293</v>
      </c>
      <c r="B298" s="55" t="s">
        <v>866</v>
      </c>
      <c r="C298" s="61" t="s">
        <v>2449</v>
      </c>
      <c r="D298" s="56" t="s">
        <v>2455</v>
      </c>
      <c r="E298" s="55" t="s">
        <v>958</v>
      </c>
      <c r="F298" s="55" t="s">
        <v>16</v>
      </c>
      <c r="G298" s="60" t="s">
        <v>695</v>
      </c>
      <c r="H298" s="55" t="s">
        <v>2724</v>
      </c>
      <c r="I298" s="55" t="s">
        <v>2831</v>
      </c>
      <c r="J298" s="65">
        <v>1639.2399999999907</v>
      </c>
      <c r="K298" s="59">
        <v>2019</v>
      </c>
      <c r="L298" s="10" t="str">
        <f t="shared" si="51"/>
        <v>16/09/20</v>
      </c>
      <c r="M298" s="10" t="str">
        <f t="shared" si="52"/>
        <v>26/09/20</v>
      </c>
      <c r="N298" s="49" t="str">
        <f t="shared" si="43"/>
        <v>16/0</v>
      </c>
      <c r="O298" s="8" t="str">
        <f t="shared" si="44"/>
        <v>9/</v>
      </c>
      <c r="P298" s="8" t="str">
        <f t="shared" si="45"/>
        <v>20</v>
      </c>
      <c r="Q298" s="8" t="str">
        <f t="shared" si="46"/>
        <v>20/9//16/0</v>
      </c>
      <c r="R298" s="8" t="str">
        <f t="shared" si="47"/>
        <v>26/0</v>
      </c>
      <c r="S298" s="8" t="str">
        <f t="shared" si="48"/>
        <v>9/</v>
      </c>
      <c r="T298" s="8" t="str">
        <f t="shared" si="49"/>
        <v>20</v>
      </c>
      <c r="U298" s="8" t="str">
        <f t="shared" si="50"/>
        <v>20/9//26/0</v>
      </c>
    </row>
    <row r="299" spans="1:21" x14ac:dyDescent="0.25">
      <c r="A299" s="54">
        <v>294</v>
      </c>
      <c r="B299" s="55" t="s">
        <v>864</v>
      </c>
      <c r="C299" s="61" t="s">
        <v>2449</v>
      </c>
      <c r="D299" s="56" t="s">
        <v>2458</v>
      </c>
      <c r="E299" s="55" t="s">
        <v>956</v>
      </c>
      <c r="F299" s="55" t="s">
        <v>16</v>
      </c>
      <c r="G299" s="60" t="s">
        <v>982</v>
      </c>
      <c r="H299" s="55" t="s">
        <v>2724</v>
      </c>
      <c r="I299" s="55" t="s">
        <v>2830</v>
      </c>
      <c r="J299" s="65">
        <v>1372.4699999999721</v>
      </c>
      <c r="K299" s="59">
        <v>2019</v>
      </c>
      <c r="L299" s="10" t="str">
        <f t="shared" si="51"/>
        <v>16/09/20</v>
      </c>
      <c r="M299" s="10" t="str">
        <f t="shared" si="52"/>
        <v>24/09/20</v>
      </c>
      <c r="N299" s="49" t="str">
        <f t="shared" si="43"/>
        <v>16/0</v>
      </c>
      <c r="O299" s="8" t="str">
        <f t="shared" si="44"/>
        <v>9/</v>
      </c>
      <c r="P299" s="8" t="str">
        <f t="shared" si="45"/>
        <v>20</v>
      </c>
      <c r="Q299" s="8" t="str">
        <f t="shared" si="46"/>
        <v>20/9//16/0</v>
      </c>
      <c r="R299" s="8" t="str">
        <f t="shared" si="47"/>
        <v>24/0</v>
      </c>
      <c r="S299" s="8" t="str">
        <f t="shared" si="48"/>
        <v>9/</v>
      </c>
      <c r="T299" s="8" t="str">
        <f t="shared" si="49"/>
        <v>20</v>
      </c>
      <c r="U299" s="8" t="str">
        <f t="shared" si="50"/>
        <v>20/9//24/0</v>
      </c>
    </row>
    <row r="300" spans="1:21" x14ac:dyDescent="0.25">
      <c r="A300" s="54">
        <v>295</v>
      </c>
      <c r="B300" s="55" t="s">
        <v>781</v>
      </c>
      <c r="C300" s="56" t="s">
        <v>2476</v>
      </c>
      <c r="D300" s="61" t="s">
        <v>2449</v>
      </c>
      <c r="E300" s="55" t="s">
        <v>872</v>
      </c>
      <c r="F300" s="55" t="s">
        <v>16</v>
      </c>
      <c r="G300" s="60" t="s">
        <v>962</v>
      </c>
      <c r="H300" s="55" t="s">
        <v>2725</v>
      </c>
      <c r="I300" s="55" t="s">
        <v>2830</v>
      </c>
      <c r="J300" s="65">
        <v>1023.8800000000047</v>
      </c>
      <c r="K300" s="59">
        <v>2019</v>
      </c>
      <c r="L300" s="10" t="str">
        <f t="shared" si="51"/>
        <v>18/09/20</v>
      </c>
      <c r="M300" s="10" t="str">
        <f t="shared" si="52"/>
        <v>24/09/20</v>
      </c>
      <c r="N300" s="49" t="str">
        <f t="shared" si="43"/>
        <v>18/0</v>
      </c>
      <c r="O300" s="8" t="str">
        <f t="shared" si="44"/>
        <v>9/</v>
      </c>
      <c r="P300" s="8" t="str">
        <f t="shared" si="45"/>
        <v>20</v>
      </c>
      <c r="Q300" s="8" t="str">
        <f t="shared" si="46"/>
        <v>20/9//18/0</v>
      </c>
      <c r="R300" s="8" t="str">
        <f t="shared" si="47"/>
        <v>24/0</v>
      </c>
      <c r="S300" s="8" t="str">
        <f t="shared" si="48"/>
        <v>9/</v>
      </c>
      <c r="T300" s="8" t="str">
        <f t="shared" si="49"/>
        <v>20</v>
      </c>
      <c r="U300" s="8" t="str">
        <f t="shared" si="50"/>
        <v>20/9//24/0</v>
      </c>
    </row>
    <row r="301" spans="1:21" x14ac:dyDescent="0.25">
      <c r="A301" s="54">
        <v>296</v>
      </c>
      <c r="B301" s="55" t="s">
        <v>802</v>
      </c>
      <c r="C301" s="56" t="s">
        <v>2492</v>
      </c>
      <c r="D301" s="61" t="s">
        <v>2449</v>
      </c>
      <c r="E301" s="55" t="s">
        <v>893</v>
      </c>
      <c r="F301" s="55" t="s">
        <v>16</v>
      </c>
      <c r="G301" s="60" t="s">
        <v>718</v>
      </c>
      <c r="H301" s="55" t="s">
        <v>2726</v>
      </c>
      <c r="I301" s="55" t="s">
        <v>2832</v>
      </c>
      <c r="J301" s="65">
        <v>1882.6599999999744</v>
      </c>
      <c r="K301" s="59">
        <v>2019</v>
      </c>
      <c r="L301" s="10" t="str">
        <f t="shared" si="51"/>
        <v>19/09/20</v>
      </c>
      <c r="M301" s="10" t="str">
        <f t="shared" si="52"/>
        <v>30/09/20</v>
      </c>
      <c r="N301" s="49" t="str">
        <f t="shared" si="43"/>
        <v>19/0</v>
      </c>
      <c r="O301" s="8" t="str">
        <f t="shared" si="44"/>
        <v>9/</v>
      </c>
      <c r="P301" s="8" t="str">
        <f t="shared" si="45"/>
        <v>20</v>
      </c>
      <c r="Q301" s="8" t="str">
        <f t="shared" si="46"/>
        <v>20/9//19/0</v>
      </c>
      <c r="R301" s="8" t="str">
        <f t="shared" si="47"/>
        <v>30/0</v>
      </c>
      <c r="S301" s="8" t="str">
        <f t="shared" si="48"/>
        <v>9/</v>
      </c>
      <c r="T301" s="8" t="str">
        <f t="shared" si="49"/>
        <v>20</v>
      </c>
      <c r="U301" s="8" t="str">
        <f t="shared" si="50"/>
        <v>20/9//30/0</v>
      </c>
    </row>
    <row r="302" spans="1:21" ht="15.75" thickBot="1" x14ac:dyDescent="0.3">
      <c r="A302" s="66">
        <v>297</v>
      </c>
      <c r="B302" s="67" t="s">
        <v>779</v>
      </c>
      <c r="C302" s="68" t="s">
        <v>2471</v>
      </c>
      <c r="D302" s="69" t="s">
        <v>2449</v>
      </c>
      <c r="E302" s="67" t="s">
        <v>870</v>
      </c>
      <c r="F302" s="67" t="s">
        <v>16</v>
      </c>
      <c r="G302" s="70" t="s">
        <v>699</v>
      </c>
      <c r="H302" s="67" t="s">
        <v>2726</v>
      </c>
      <c r="I302" s="67" t="s">
        <v>2833</v>
      </c>
      <c r="J302" s="71">
        <v>1008.8800000000047</v>
      </c>
      <c r="K302" s="72">
        <v>2019</v>
      </c>
      <c r="L302" s="10" t="str">
        <f t="shared" si="51"/>
        <v>19/09/20</v>
      </c>
      <c r="M302" s="10" t="str">
        <f t="shared" si="52"/>
        <v>25/09/20</v>
      </c>
      <c r="N302" s="49" t="str">
        <f t="shared" si="43"/>
        <v>19/0</v>
      </c>
      <c r="O302" s="8" t="str">
        <f t="shared" si="44"/>
        <v>9/</v>
      </c>
      <c r="P302" s="8" t="str">
        <f t="shared" si="45"/>
        <v>20</v>
      </c>
      <c r="Q302" s="8" t="str">
        <f t="shared" si="46"/>
        <v>20/9//19/0</v>
      </c>
      <c r="R302" s="8" t="str">
        <f t="shared" si="47"/>
        <v>25/0</v>
      </c>
      <c r="S302" s="8" t="str">
        <f t="shared" si="48"/>
        <v>9/</v>
      </c>
      <c r="T302" s="8" t="str">
        <f t="shared" si="49"/>
        <v>20</v>
      </c>
      <c r="U302" s="8" t="str">
        <f t="shared" si="50"/>
        <v>20/9//25/0</v>
      </c>
    </row>
    <row r="303" spans="1:21" ht="15.75" thickTop="1" x14ac:dyDescent="0.25">
      <c r="B303" s="7"/>
      <c r="D303" s="47"/>
      <c r="E303" s="7"/>
      <c r="F303" s="7"/>
      <c r="G303" s="9"/>
      <c r="H303" s="7"/>
      <c r="I303" s="7"/>
      <c r="M303" s="48"/>
    </row>
    <row r="304" spans="1:21" x14ac:dyDescent="0.25">
      <c r="C304" s="46" t="s">
        <v>2449</v>
      </c>
      <c r="D304" s="46" t="s">
        <v>2449</v>
      </c>
    </row>
    <row r="305" spans="13:13" x14ac:dyDescent="0.25">
      <c r="M305" s="48"/>
    </row>
  </sheetData>
  <sortState ref="A205:O305">
    <sortCondition ref="H205:H305"/>
  </sortState>
  <mergeCells count="7">
    <mergeCell ref="L4:L5"/>
    <mergeCell ref="M4:M5"/>
    <mergeCell ref="A4:A5"/>
    <mergeCell ref="B4:B5"/>
    <mergeCell ref="K4:K5"/>
    <mergeCell ref="I4:I5"/>
    <mergeCell ref="H4:H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</vt:lpstr>
      <vt:lpstr>2017-2019</vt:lpstr>
      <vt:lpstr>Lan 1 TH</vt:lpstr>
      <vt:lpstr>Lan 2 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2023-06-29T02:32:50Z</dcterms:modified>
</cp:coreProperties>
</file>